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<sst xmlns="http://schemas.openxmlformats.org/spreadsheetml/2006/main" count="168" uniqueCount="104">
  <si>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</si>
  <si>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</si>
  <si>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</si>
  <si>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</si>
  <si>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</si>
  <si>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</si>
  <si>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</si>
  <si>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</si>
  <si>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</si>
  <si>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</si>
  <si>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</si>
  <si>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</si>
  <si>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</si>
  <si>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</si>
  <si>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</si>
  <si>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</si>
  <si>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</si>
  <si>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</si>
  <si>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</si>
  <si>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</si>
  <si>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</si>
  <si>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</si>
  <si>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</si>
  <si>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</si>
  <si>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</si>
  <si>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</si>
  <si>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</si>
  <si>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</si>
  <si>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</si>
  <si>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</si>
  <si>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</si>
  <si>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</si>
  <si>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</si>
  <si>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</si>
  <si>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</si>
  <si>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</si>
  <si>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</si>
  <si>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</si>
  <si>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</si>
  <si>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</si>
  <si>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</si>
  <si>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</si>
  <si>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</si>
  <si>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экспертиза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</si>
  <si>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</si>
  <si>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</si>
  <si>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</si>
  <si>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</si>
  <si>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</si>
  <si>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</si>
  <si>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</si>
  <si>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</si>
  <si>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</si>
  <si>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</si>
  <si>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</si>
  <si>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</si>
  <si>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</si>
  <si>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</si>
  <si>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</si>
  <si>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</si>
  <si>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</si>
  <si>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</si>
  <si>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</si>
  <si>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</si>
  <si>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</si>
  <si>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</si>
  <si>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</si>
  <si>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</si>
  <si>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</si>
  <si>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</si>
  <si>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</si>
  <si>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</si>
  <si>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</si>
  <si>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</si>
  <si>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</si>
  <si>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</si>
  <si>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</si>
  <si>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</si>
  <si>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</si>
  <si>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</si>
  <si>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</si>
  <si>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</si>
  <si>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</si>
  <si>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</si>
  <si>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</si>
  <si>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</si>
  <si>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</si>
  <si>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</si>
  <si>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 xml:space="preserve">Финансирование, кассовые расходы     за    февраль  2021г                                  СШ-4                                                                                                                              </t>
  </si>
  <si>
    <t>1.02.</t>
  </si>
  <si>
    <t>2.02.</t>
  </si>
  <si>
    <t>3.02.</t>
  </si>
  <si>
    <t>8.02.</t>
  </si>
  <si>
    <t>10.02.</t>
  </si>
  <si>
    <t>12.02.</t>
  </si>
  <si>
    <t>15.02.</t>
  </si>
  <si>
    <t>16.02.</t>
  </si>
  <si>
    <t>17.02.</t>
  </si>
  <si>
    <t>18.02.</t>
  </si>
  <si>
    <t>19.02.</t>
  </si>
  <si>
    <t>20.02.</t>
  </si>
  <si>
    <t>24.02.</t>
  </si>
  <si>
    <t>25.02.</t>
  </si>
  <si>
    <t>26.02.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</si>
</sst>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7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4" sqref="A24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72</v>
      </c>
      <c r="G4" s="16" t="s">
        <v>3</v>
      </c>
      <c r="H4" s="16" t="s">
        <v>72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77</v>
      </c>
      <c r="P4" s="16"/>
      <c r="Q4" s="16"/>
      <c r="R4" s="16"/>
      <c r="S4" s="16" t="s">
        <v>76</v>
      </c>
      <c r="T4" s="16" t="s">
        <v>5</v>
      </c>
      <c r="U4" s="16" t="s">
        <v>75</v>
      </c>
      <c r="V4" s="16" t="s">
        <v>6</v>
      </c>
      <c r="W4" s="16" t="s">
        <v>73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3">
        <v>211</v>
      </c>
      <c r="AJ4" s="193"/>
      <c r="AK4" s="193"/>
      <c r="AL4" s="17"/>
      <c r="AM4" s="194">
        <v>213</v>
      </c>
      <c r="AN4" s="194"/>
      <c r="AO4" s="194"/>
      <c r="AP4" s="17"/>
      <c r="AQ4" s="195" t="s">
        <v>10</v>
      </c>
      <c r="AR4" s="195"/>
      <c r="AS4" s="195">
        <v>244</v>
      </c>
      <c r="AT4" s="195"/>
      <c r="AU4" s="17"/>
      <c r="AV4" s="17"/>
      <c r="AW4" s="196">
        <v>223</v>
      </c>
      <c r="AX4" s="196"/>
      <c r="AY4" s="196"/>
      <c r="AZ4" s="17"/>
      <c r="BA4" s="185" t="s">
        <v>11</v>
      </c>
      <c r="BB4" s="185"/>
      <c r="BC4" s="185"/>
      <c r="BD4" s="185"/>
      <c r="BE4" s="185"/>
      <c r="BF4" s="185"/>
      <c r="BG4" s="185"/>
      <c r="BH4" s="145" t="s">
        <v>7</v>
      </c>
      <c r="BI4" s="185">
        <v>226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6">
        <v>290</v>
      </c>
      <c r="CJ4" s="186"/>
      <c r="CK4" s="186"/>
      <c r="CL4" s="186"/>
      <c r="CM4" s="186"/>
      <c r="CN4" s="186"/>
      <c r="CO4" s="186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81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82</v>
      </c>
      <c r="DD4" s="15" t="s">
        <v>9</v>
      </c>
      <c r="DE4" s="16" t="s">
        <v>12</v>
      </c>
      <c r="DF4" s="178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7" t="s">
        <v>13</v>
      </c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>
        <v>211</v>
      </c>
      <c r="M5" s="32">
        <v>211</v>
      </c>
      <c r="N5" s="32"/>
      <c r="O5" s="32" t="s">
        <v>86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68</v>
      </c>
      <c r="Z5" s="34" t="s">
        <v>22</v>
      </c>
      <c r="AA5" s="34" t="s">
        <v>74</v>
      </c>
      <c r="AB5" s="34" t="s">
        <v>23</v>
      </c>
      <c r="AC5" s="34" t="s">
        <v>24</v>
      </c>
      <c r="AD5" s="34"/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85</v>
      </c>
      <c r="AL5" s="36" t="s">
        <v>28</v>
      </c>
      <c r="AM5" s="35" t="s">
        <v>2</v>
      </c>
      <c r="AN5" s="29" t="s">
        <v>27</v>
      </c>
      <c r="AO5" s="29" t="s">
        <v>85</v>
      </c>
      <c r="AP5" s="36" t="s">
        <v>28</v>
      </c>
      <c r="AQ5" s="188" t="s">
        <v>29</v>
      </c>
      <c r="AR5" s="188"/>
      <c r="AS5" s="188" t="s">
        <v>30</v>
      </c>
      <c r="AT5" s="188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78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83</v>
      </c>
      <c r="BM5" s="152" t="s">
        <v>39</v>
      </c>
      <c r="BN5" s="146" t="s">
        <v>79</v>
      </c>
      <c r="BO5" s="168" t="s">
        <v>80</v>
      </c>
      <c r="BP5" s="172" t="s">
        <v>40</v>
      </c>
      <c r="BQ5" s="173" t="s">
        <v>41</v>
      </c>
      <c r="BR5" s="174" t="s">
        <v>42</v>
      </c>
      <c r="BS5" s="174" t="s">
        <v>43</v>
      </c>
      <c r="BT5" s="179" t="s">
        <v>44</v>
      </c>
      <c r="BU5" s="151" t="s">
        <v>45</v>
      </c>
      <c r="BV5" s="174"/>
      <c r="BW5" s="174" t="s">
        <v>46</v>
      </c>
      <c r="BX5" s="175"/>
      <c r="BY5" s="171" t="s">
        <v>28</v>
      </c>
      <c r="BZ5" s="44">
        <v>226</v>
      </c>
      <c r="CA5" s="45" t="s">
        <v>47</v>
      </c>
      <c r="CB5" s="45" t="s">
        <v>48</v>
      </c>
      <c r="CC5" s="46" t="s">
        <v>49</v>
      </c>
      <c r="CD5" s="46" t="s">
        <v>49</v>
      </c>
      <c r="CE5" s="138" t="s">
        <v>50</v>
      </c>
      <c r="CF5" s="138" t="s">
        <v>50</v>
      </c>
      <c r="CG5" s="47"/>
      <c r="CH5" s="48"/>
      <c r="CI5" s="49" t="s">
        <v>51</v>
      </c>
      <c r="CJ5" s="50" t="s">
        <v>52</v>
      </c>
      <c r="CK5" s="50" t="s">
        <v>55</v>
      </c>
      <c r="CL5" s="50" t="s">
        <v>53</v>
      </c>
      <c r="CM5" s="50" t="s">
        <v>54</v>
      </c>
      <c r="CN5" s="50" t="s">
        <v>53</v>
      </c>
      <c r="CO5" s="51"/>
      <c r="CP5" s="36" t="s">
        <v>28</v>
      </c>
      <c r="CQ5" s="52" t="s">
        <v>3</v>
      </c>
      <c r="CR5" s="53" t="s">
        <v>56</v>
      </c>
      <c r="CS5" s="41" t="s">
        <v>3</v>
      </c>
      <c r="CT5" s="40" t="s">
        <v>18</v>
      </c>
      <c r="CU5" s="40" t="s">
        <v>72</v>
      </c>
      <c r="CV5" s="43" t="s">
        <v>84</v>
      </c>
      <c r="CW5" s="38" t="s">
        <v>57</v>
      </c>
      <c r="CX5" s="39" t="s">
        <v>56</v>
      </c>
      <c r="CY5" s="39" t="s">
        <v>58</v>
      </c>
      <c r="CZ5" s="40" t="s">
        <v>38</v>
      </c>
      <c r="DA5" s="35" t="s">
        <v>59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60</v>
      </c>
      <c r="DH5" s="35" t="s">
        <v>87</v>
      </c>
      <c r="DI5" s="35" t="s">
        <v>61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>
        <v>290</v>
      </c>
      <c r="DT5" s="184">
        <v>225</v>
      </c>
      <c r="DU5" s="54"/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62</v>
      </c>
      <c r="EG5" s="55" t="s">
        <v>63</v>
      </c>
      <c r="EH5" s="36" t="s">
        <v>64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65</v>
      </c>
      <c r="BD6" s="41"/>
      <c r="BE6" s="66"/>
      <c r="BF6" s="66"/>
      <c r="BG6" s="68"/>
      <c r="BH6" s="64" t="s">
        <v>50</v>
      </c>
      <c r="BI6" s="60"/>
      <c r="BJ6" s="153" t="s">
        <v>18</v>
      </c>
      <c r="BK6" s="66" t="s">
        <v>72</v>
      </c>
      <c r="BL6" s="154"/>
      <c r="BM6" s="154" t="s">
        <v>19</v>
      </c>
      <c r="BN6" s="147" t="s">
        <v>66</v>
      </c>
      <c r="BO6" s="177" t="s">
        <v>50</v>
      </c>
      <c r="BP6" s="153"/>
      <c r="BQ6" s="69"/>
      <c r="BR6" s="69"/>
      <c r="BS6" s="50"/>
      <c r="BT6" s="69"/>
      <c r="BU6" s="70"/>
      <c r="BV6" s="69"/>
      <c r="BW6" s="50" t="s">
        <v>20</v>
      </c>
      <c r="BX6" s="176"/>
      <c r="BY6" s="147" t="s">
        <v>67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56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 t="s">
        <v>23</v>
      </c>
      <c r="DT6" s="74" t="s">
        <v>23</v>
      </c>
      <c r="DU6" s="74"/>
      <c r="DV6" s="74"/>
      <c r="DW6" s="74"/>
      <c r="DX6" s="62"/>
      <c r="DY6" s="74"/>
      <c r="DZ6" s="62"/>
      <c r="EA6" s="62"/>
      <c r="EB6" s="62"/>
      <c r="EC6" s="62"/>
      <c r="ED6" s="62"/>
      <c r="EE6" s="62"/>
      <c r="EF6" s="59"/>
      <c r="EG6" s="64"/>
      <c r="EH6" s="59" t="s">
        <v>69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6"/>
      <c r="B7" s="76"/>
      <c r="C7" s="77">
        <v>335764.13</v>
      </c>
      <c r="D7" s="78">
        <v>795434.36</v>
      </c>
      <c r="E7" s="78">
        <v>13327.39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80">
        <f>W7+V7+U7+T7+S7+R7+Q7+P7+O7+N7+M7+L7+K7+J7+I7+H7+G7+F7+E7+D7+C7</f>
        <v>1144525.88</v>
      </c>
      <c r="Y7" s="77"/>
      <c r="Z7" s="78"/>
      <c r="AA7" s="78"/>
      <c r="AB7" s="78">
        <v>82469.97</v>
      </c>
      <c r="AC7" s="78"/>
      <c r="AD7" s="78"/>
      <c r="AE7" s="78"/>
      <c r="AF7" s="79"/>
      <c r="AG7" s="80">
        <f>AF7+AE7+AD7+AC7+AB7+AA7+Z7+Y7</f>
        <v>82469.97</v>
      </c>
      <c r="AH7" s="80">
        <f>AG7+X7</f>
        <v>1226995.8499999999</v>
      </c>
      <c r="AI7" s="78">
        <v>283589.74</v>
      </c>
      <c r="AJ7" s="78">
        <v>415000</v>
      </c>
      <c r="AK7" s="78"/>
      <c r="AL7" s="80">
        <f>AK7+AJ7+AI7</f>
        <v>698589.74</v>
      </c>
      <c r="AM7" s="78">
        <v>535.27</v>
      </c>
      <c r="AN7" s="79">
        <v>380434.36</v>
      </c>
      <c r="AO7" s="79"/>
      <c r="AP7" s="80">
        <f>AO7+AN7+AM7</f>
        <v>380969.63</v>
      </c>
      <c r="AQ7" s="78"/>
      <c r="AR7" s="78"/>
      <c r="AS7" s="78">
        <v>1996.16</v>
      </c>
      <c r="AT7" s="78">
        <v>13327.39</v>
      </c>
      <c r="AU7" s="80">
        <f>AS7+AT7</f>
        <v>15323.55</v>
      </c>
      <c r="AV7" s="78"/>
      <c r="AW7" s="78"/>
      <c r="AX7" s="78">
        <v>47633.05</v>
      </c>
      <c r="AY7" s="79"/>
      <c r="AZ7" s="80">
        <f>AY7+AX7+AW7</f>
        <v>47633.05</v>
      </c>
      <c r="BA7" s="78"/>
      <c r="BB7" s="78"/>
      <c r="BC7" s="78"/>
      <c r="BD7" s="78"/>
      <c r="BE7" s="78"/>
      <c r="BF7" s="78"/>
      <c r="BG7" s="79"/>
      <c r="BH7" s="80">
        <f>BG7+BF7+BE7+BD7+BC7+BB7+BA7</f>
        <v>0</v>
      </c>
      <c r="BI7" s="81"/>
      <c r="BJ7" s="155"/>
      <c r="BK7" s="78"/>
      <c r="BL7" s="78"/>
      <c r="BM7" s="156"/>
      <c r="BN7" s="148">
        <f>BM7+BL7+BK7+BJ7</f>
        <v>0</v>
      </c>
      <c r="BO7" s="79"/>
      <c r="BP7" s="155"/>
      <c r="BQ7" s="78"/>
      <c r="BR7" s="78"/>
      <c r="BS7" s="78"/>
      <c r="BT7" s="78"/>
      <c r="BU7" s="79"/>
      <c r="BV7" s="78"/>
      <c r="BW7" s="78"/>
      <c r="BX7" s="156"/>
      <c r="BY7" s="148">
        <f>BX7+BW7+BV7+BU7+BT7+BS7+BR7+BQ7+BP7</f>
        <v>0</v>
      </c>
      <c r="BZ7" s="80">
        <f>BY7+BO7+BN7</f>
        <v>0</v>
      </c>
      <c r="CA7" s="77"/>
      <c r="CB7" s="81"/>
      <c r="CC7" s="181"/>
      <c r="CD7" s="181"/>
      <c r="CE7" s="81">
        <v>2009.91</v>
      </c>
      <c r="CF7" s="181"/>
      <c r="CG7" s="81"/>
      <c r="CH7" s="79"/>
      <c r="CI7" s="78"/>
      <c r="CJ7" s="78"/>
      <c r="CK7" s="78"/>
      <c r="CL7" s="78"/>
      <c r="CM7" s="78"/>
      <c r="CN7" s="78"/>
      <c r="CO7" s="79"/>
      <c r="CP7" s="80">
        <f>CO7+CN7+CM7+CL7+CK7+CJ7+CI7</f>
        <v>0</v>
      </c>
      <c r="CQ7" s="77"/>
      <c r="CR7" s="79"/>
      <c r="CS7" s="78"/>
      <c r="CT7" s="79"/>
      <c r="CU7" s="79"/>
      <c r="CV7" s="79"/>
      <c r="CW7" s="80">
        <f>CV7+CU7+CT7+CS7</f>
        <v>0</v>
      </c>
      <c r="CX7" s="81"/>
      <c r="CY7" s="77"/>
      <c r="CZ7" s="78"/>
      <c r="DA7" s="78"/>
      <c r="DB7" s="79"/>
      <c r="DC7" s="80">
        <f>DB7+DA7+CZ7+CY7+CX7</f>
        <v>0</v>
      </c>
      <c r="DD7" s="80">
        <f>DC7+CW7</f>
        <v>0</v>
      </c>
      <c r="DE7" s="81"/>
      <c r="DF7" s="79"/>
      <c r="DG7" s="79"/>
      <c r="DH7" s="79"/>
      <c r="DI7" s="79"/>
      <c r="DJ7" s="82">
        <f>DI7+DH7+DG7</f>
        <v>0</v>
      </c>
      <c r="DK7" s="81"/>
      <c r="DL7" s="79"/>
      <c r="DM7" s="79"/>
      <c r="DN7" s="79"/>
      <c r="DO7" s="79"/>
      <c r="DP7" s="80">
        <f>DO7+DN7+DM7+DL7+DK7</f>
        <v>0</v>
      </c>
      <c r="DQ7" s="80">
        <f>DP7+DJ7+DF7+DE7+DD7+CR7+CQ7+CP7+CH7+CG7+CF7+CE7+CD7+CC7+CB7+CA7+BZ7+BI7+BH7+AZ7+AV7+AU7+AR7+AQ7+AP7+AL7</f>
        <v>1144525.88</v>
      </c>
      <c r="DR7" s="81">
        <v>82469.97</v>
      </c>
      <c r="DS7" s="81"/>
      <c r="DT7" s="78"/>
      <c r="DU7" s="78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80">
        <f>EE7+ED7+EC7+EB7+EA7+DZ7+DY7+DX7+DW7+DV7+DU7+DT7+DS7+DR7</f>
        <v>82469.97</v>
      </c>
      <c r="EG7" s="80">
        <f>EF7+DQ7</f>
        <v>1226995.8499999999</v>
      </c>
      <c r="EH7" s="78"/>
      <c r="EI7" s="12"/>
      <c r="EJ7" s="75"/>
      <c r="EK7" s="12"/>
      <c r="EL7" s="57"/>
    </row>
    <row r="8" spans="1:176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9"/>
      <c r="AS8" s="88"/>
      <c r="AT8" s="89"/>
      <c r="AU8" s="80">
        <f aca="true" t="shared" si="5" ref="AU8:AU31">AS8+AT8</f>
        <v>0</v>
      </c>
      <c r="AV8" s="91"/>
      <c r="AW8" s="90"/>
      <c r="AX8" s="88"/>
      <c r="AY8" s="89"/>
      <c r="AZ8" s="80">
        <f aca="true" t="shared" si="6" ref="AZ8:AZ31">AY8+AX8+AW8</f>
        <v>0</v>
      </c>
      <c r="BA8" s="86"/>
      <c r="BB8" s="88"/>
      <c r="BC8" s="88"/>
      <c r="BD8" s="88"/>
      <c r="BE8" s="88"/>
      <c r="BF8" s="88"/>
      <c r="BG8" s="89"/>
      <c r="BH8" s="80">
        <f aca="true" t="shared" si="7" ref="BH8:BH31">BG8+BF8+BE8+BD8+BC8+BB8+BA8</f>
        <v>0</v>
      </c>
      <c r="BI8" s="85"/>
      <c r="BJ8" s="157"/>
      <c r="BK8" s="88"/>
      <c r="BL8" s="88"/>
      <c r="BM8" s="158"/>
      <c r="BN8" s="148">
        <f aca="true" t="shared" si="8" ref="BN8:BN31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aca="true" t="shared" si="9" ref="BY8:BY31">BX8+BW8+BV8+BU8+BT8+BS8+BR8+BQ8+BP8</f>
        <v>0</v>
      </c>
      <c r="BZ8" s="80">
        <f aca="true" t="shared" si="10" ref="BZ8:BZ31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aca="true" t="shared" si="11" ref="CP8:CP31">CO8+CN8+CM8+CL8+CK8+CJ8+CI8</f>
        <v>0</v>
      </c>
      <c r="CQ8" s="90"/>
      <c r="CR8" s="89"/>
      <c r="CS8" s="86"/>
      <c r="CT8" s="88"/>
      <c r="CU8" s="89"/>
      <c r="CV8" s="89"/>
      <c r="CW8" s="80">
        <f aca="true" t="shared" si="12" ref="CW8:CW31">CV8+CU8+CT8+CS8</f>
        <v>0</v>
      </c>
      <c r="CX8" s="92"/>
      <c r="CY8" s="88"/>
      <c r="CZ8" s="88"/>
      <c r="DA8" s="88"/>
      <c r="DB8" s="89"/>
      <c r="DC8" s="80">
        <f aca="true" t="shared" si="13" ref="DC8:DC31">DB8+DA8+CZ8+CY8+CX8</f>
        <v>0</v>
      </c>
      <c r="DD8" s="80">
        <f aca="true" t="shared" si="14" ref="DD8:DD31">DC8+CW8</f>
        <v>0</v>
      </c>
      <c r="DE8" s="93"/>
      <c r="DF8" s="93"/>
      <c r="DG8" s="94"/>
      <c r="DH8" s="93"/>
      <c r="DI8" s="89"/>
      <c r="DJ8" s="82">
        <f aca="true" t="shared" si="15" ref="DJ8:DJ31">DI8+DH8+DG8</f>
        <v>0</v>
      </c>
      <c r="DK8" s="85"/>
      <c r="DL8" s="89"/>
      <c r="DM8" s="89"/>
      <c r="DN8" s="89"/>
      <c r="DO8" s="89"/>
      <c r="DP8" s="80">
        <f aca="true" t="shared" si="16" ref="DP8:DP31">DO8+DN8+DM8+DL8+DK8</f>
        <v>0</v>
      </c>
      <c r="DQ8" s="80">
        <f aca="true" t="shared" si="17" ref="DQ8:DQ31">DP8+DJ8+DF8+DE8+DD8+CR8+CQ8+CP8+CH8+CG8+CF8+CE8+CD8+CC8+CB8+CA8+BZ8+BI8+BH8+AZ8+AV8+AU8+AR8+AQ8+AP8+AL8</f>
        <v>0</v>
      </c>
      <c r="DR8" s="85"/>
      <c r="DS8" s="88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aca="true" t="shared" si="18" ref="EF8:EF31">EE8+ED8+EC8+EB8+EA8+DZ8+DY8+DX8+DW8+DV8+DU8+DT8+DS8+DR8</f>
        <v>0</v>
      </c>
      <c r="EG8" s="80">
        <f aca="true" t="shared" si="19" ref="EG8:EG31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6" t="s">
        <v>89</v>
      </c>
      <c r="B9" s="96"/>
      <c r="C9" s="97">
        <v>53510.68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53510.68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53510.68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101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6" t="s">
        <v>90</v>
      </c>
      <c r="B10" s="96"/>
      <c r="C10" s="97">
        <v>594424.8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594424.8</v>
      </c>
      <c r="Y10" s="97"/>
      <c r="Z10" s="97"/>
      <c r="AA10" s="97"/>
      <c r="AB10" s="97"/>
      <c r="AC10" s="97"/>
      <c r="AD10" s="97"/>
      <c r="AE10" s="97"/>
      <c r="AF10" s="97"/>
      <c r="AG10" s="80">
        <f t="shared" si="1"/>
        <v>0</v>
      </c>
      <c r="AH10" s="80">
        <f t="shared" si="2"/>
        <v>594424.8</v>
      </c>
      <c r="AI10" s="106"/>
      <c r="AJ10" s="140"/>
      <c r="AK10" s="103"/>
      <c r="AL10" s="80">
        <f t="shared" si="3"/>
        <v>0</v>
      </c>
      <c r="AM10" s="101"/>
      <c r="AN10" s="102"/>
      <c r="AO10" s="102"/>
      <c r="AP10" s="80">
        <f t="shared" si="4"/>
        <v>0</v>
      </c>
      <c r="AQ10" s="101"/>
      <c r="AR10" s="102"/>
      <c r="AS10" s="101"/>
      <c r="AT10" s="102"/>
      <c r="AU10" s="80">
        <f t="shared" si="5"/>
        <v>0</v>
      </c>
      <c r="AV10" s="104"/>
      <c r="AW10" s="103">
        <v>53510.68</v>
      </c>
      <c r="AX10" s="101"/>
      <c r="AY10" s="102"/>
      <c r="AZ10" s="80">
        <f t="shared" si="6"/>
        <v>53510.68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53510.68</v>
      </c>
      <c r="DR10" s="99"/>
      <c r="DS10" s="101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53510.68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6" t="s">
        <v>91</v>
      </c>
      <c r="B11" s="96"/>
      <c r="C11" s="97"/>
      <c r="D11" s="97">
        <v>1429485.52</v>
      </c>
      <c r="E11" s="97"/>
      <c r="F11" s="97"/>
      <c r="G11" s="97">
        <v>200000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1629485.52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1629485.52</v>
      </c>
      <c r="AI11" s="98"/>
      <c r="AJ11" s="141"/>
      <c r="AK11" s="100"/>
      <c r="AL11" s="80">
        <f t="shared" si="3"/>
        <v>0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>
        <v>334425.8</v>
      </c>
      <c r="AX11" s="101"/>
      <c r="AY11" s="102"/>
      <c r="AZ11" s="80">
        <f t="shared" si="6"/>
        <v>334425.8</v>
      </c>
      <c r="BA11" s="98">
        <v>259999</v>
      </c>
      <c r="BB11" s="101"/>
      <c r="BC11" s="101"/>
      <c r="BD11" s="101"/>
      <c r="BE11" s="101"/>
      <c r="BF11" s="101"/>
      <c r="BG11" s="102"/>
      <c r="BH11" s="80">
        <f t="shared" si="7"/>
        <v>259999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594424.8</v>
      </c>
      <c r="DR11" s="99"/>
      <c r="DS11" s="101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594424.8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6" t="s">
        <v>92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0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0</v>
      </c>
      <c r="AI12" s="106"/>
      <c r="AJ12" s="140"/>
      <c r="AK12" s="103"/>
      <c r="AL12" s="80">
        <f t="shared" si="3"/>
        <v>0</v>
      </c>
      <c r="AM12" s="101"/>
      <c r="AN12" s="102">
        <v>86026.06</v>
      </c>
      <c r="AO12" s="102"/>
      <c r="AP12" s="80">
        <f t="shared" si="4"/>
        <v>86026.06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>
        <v>117410.2</v>
      </c>
      <c r="BK12" s="101"/>
      <c r="BL12" s="101"/>
      <c r="BM12" s="160"/>
      <c r="BN12" s="148">
        <f t="shared" si="8"/>
        <v>117410.2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117410.2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203436.26</v>
      </c>
      <c r="DR12" s="99"/>
      <c r="DS12" s="101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203436.26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9" t="s">
        <v>93</v>
      </c>
      <c r="B13" s="10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0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0</v>
      </c>
      <c r="AI13" s="98"/>
      <c r="AJ13" s="85">
        <v>1303426.79</v>
      </c>
      <c r="AK13" s="100"/>
      <c r="AL13" s="80">
        <f t="shared" si="3"/>
        <v>1303426.79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>
        <v>39902.67</v>
      </c>
      <c r="CD13" s="99">
        <v>130</v>
      </c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t="shared" si="12"/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1343459.46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1343459.46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10" t="s">
        <v>94</v>
      </c>
      <c r="B14" s="109"/>
      <c r="C14" s="97">
        <v>221248.9</v>
      </c>
      <c r="D14" s="97"/>
      <c r="E14" s="97"/>
      <c r="F14" s="97">
        <v>255344.09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476592.99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476592.99</v>
      </c>
      <c r="AI14" s="98"/>
      <c r="AJ14" s="99"/>
      <c r="AK14" s="100">
        <v>25002</v>
      </c>
      <c r="AL14" s="80">
        <f t="shared" si="3"/>
        <v>25002</v>
      </c>
      <c r="AM14" s="101"/>
      <c r="AN14" s="102"/>
      <c r="AO14" s="102">
        <v>53539.89</v>
      </c>
      <c r="AP14" s="80">
        <f t="shared" si="4"/>
        <v>53539.89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12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78541.89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78541.89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10" t="s">
        <v>95</v>
      </c>
      <c r="B15" s="109"/>
      <c r="C15" s="97">
        <v>9969.13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9969.13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9969.13</v>
      </c>
      <c r="AI15" s="98">
        <v>217672.46</v>
      </c>
      <c r="AJ15" s="99"/>
      <c r="AK15" s="100">
        <v>171114.81</v>
      </c>
      <c r="AL15" s="80">
        <f t="shared" si="3"/>
        <v>388787.27</v>
      </c>
      <c r="AM15" s="101">
        <v>766.4</v>
      </c>
      <c r="AN15" s="102"/>
      <c r="AO15" s="102">
        <v>5687.39</v>
      </c>
      <c r="AP15" s="80">
        <f t="shared" si="4"/>
        <v>6453.79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/>
      <c r="AY15" s="102"/>
      <c r="AZ15" s="80">
        <f t="shared" si="6"/>
        <v>0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>
        <v>2810.04</v>
      </c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12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398051.10000000003</v>
      </c>
      <c r="DR15" s="99"/>
      <c r="DS15" s="101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398051.10000000003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10" t="s">
        <v>96</v>
      </c>
      <c r="B16" s="109"/>
      <c r="C16" s="97">
        <v>46576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46576</v>
      </c>
      <c r="Y16" s="97"/>
      <c r="Z16" s="97"/>
      <c r="AA16" s="97"/>
      <c r="AB16" s="97">
        <v>146199.13</v>
      </c>
      <c r="AC16" s="97"/>
      <c r="AD16" s="97"/>
      <c r="AE16" s="97"/>
      <c r="AF16" s="97"/>
      <c r="AG16" s="80">
        <f t="shared" si="1"/>
        <v>146199.13</v>
      </c>
      <c r="AH16" s="80">
        <f t="shared" si="2"/>
        <v>192775.13</v>
      </c>
      <c r="AI16" s="98">
        <v>1365.88</v>
      </c>
      <c r="AJ16" s="99"/>
      <c r="AK16" s="100"/>
      <c r="AL16" s="80">
        <f t="shared" si="3"/>
        <v>1365.88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12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1365.88</v>
      </c>
      <c r="DR16" s="99"/>
      <c r="DS16" s="101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1365.88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10" t="s">
        <v>97</v>
      </c>
      <c r="B17" s="109"/>
      <c r="C17" s="97">
        <v>24173.09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24173.09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24173.09</v>
      </c>
      <c r="AI17" s="98">
        <v>46157</v>
      </c>
      <c r="AJ17" s="99"/>
      <c r="AK17" s="100"/>
      <c r="AL17" s="80">
        <f t="shared" si="3"/>
        <v>46157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>
        <v>419</v>
      </c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12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46576</v>
      </c>
      <c r="DR17" s="99"/>
      <c r="DS17" s="101">
        <v>146199.13</v>
      </c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146199.13</v>
      </c>
      <c r="EG17" s="80">
        <f t="shared" si="19"/>
        <v>192775.13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10" t="s">
        <v>98</v>
      </c>
      <c r="B18" s="109"/>
      <c r="C18" s="97"/>
      <c r="D18" s="97">
        <v>818691.43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818691.43</v>
      </c>
      <c r="Y18" s="97"/>
      <c r="Z18" s="97"/>
      <c r="AA18" s="97"/>
      <c r="AB18" s="97">
        <v>7400.6</v>
      </c>
      <c r="AC18" s="97"/>
      <c r="AD18" s="97"/>
      <c r="AE18" s="97"/>
      <c r="AF18" s="97"/>
      <c r="AG18" s="80">
        <f t="shared" si="1"/>
        <v>7400.6</v>
      </c>
      <c r="AH18" s="80">
        <f t="shared" si="2"/>
        <v>826092.03</v>
      </c>
      <c r="AI18" s="98"/>
      <c r="AJ18" s="99"/>
      <c r="AK18" s="100"/>
      <c r="AL18" s="80">
        <f t="shared" si="3"/>
        <v>0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>
        <v>8603.25</v>
      </c>
      <c r="AY18" s="102">
        <v>18382.8</v>
      </c>
      <c r="AZ18" s="80">
        <f t="shared" si="6"/>
        <v>26986.05</v>
      </c>
      <c r="BA18" s="98"/>
      <c r="BB18" s="101">
        <v>5790.29</v>
      </c>
      <c r="BC18" s="101"/>
      <c r="BD18" s="101"/>
      <c r="BE18" s="101"/>
      <c r="BF18" s="101"/>
      <c r="BG18" s="102"/>
      <c r="BH18" s="80">
        <f t="shared" si="7"/>
        <v>5790.29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12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32776.34</v>
      </c>
      <c r="DR18" s="99"/>
      <c r="DS18" s="101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32776.34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10" t="s">
        <v>99</v>
      </c>
      <c r="B19" s="109"/>
      <c r="C19" s="97">
        <v>1870.4</v>
      </c>
      <c r="D19" s="97">
        <v>-13327.39</v>
      </c>
      <c r="E19" s="97">
        <v>13327.39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1870.4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1870.4</v>
      </c>
      <c r="AI19" s="98"/>
      <c r="AJ19" s="99"/>
      <c r="AK19" s="100"/>
      <c r="AL19" s="80">
        <f t="shared" si="3"/>
        <v>0</v>
      </c>
      <c r="AM19" s="101"/>
      <c r="AN19" s="102">
        <v>49834.38</v>
      </c>
      <c r="AO19" s="102"/>
      <c r="AP19" s="80">
        <f t="shared" si="4"/>
        <v>49834.38</v>
      </c>
      <c r="AQ19" s="101"/>
      <c r="AR19" s="102"/>
      <c r="AS19" s="101"/>
      <c r="AT19" s="102">
        <v>13327.39</v>
      </c>
      <c r="AU19" s="80">
        <f t="shared" si="5"/>
        <v>13327.39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0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12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63161.77</v>
      </c>
      <c r="DR19" s="99"/>
      <c r="DS19" s="101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63161.77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10" t="s">
        <v>100</v>
      </c>
      <c r="B20" s="109"/>
      <c r="C20" s="97"/>
      <c r="D20" s="97"/>
      <c r="E20" s="97"/>
      <c r="F20" s="97"/>
      <c r="G20" s="97"/>
      <c r="H20" s="97">
        <v>257364.8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257364.8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257364.8</v>
      </c>
      <c r="AI20" s="98"/>
      <c r="AJ20" s="99"/>
      <c r="AK20" s="100"/>
      <c r="AL20" s="80">
        <f t="shared" si="3"/>
        <v>0</v>
      </c>
      <c r="AM20" s="101"/>
      <c r="AN20" s="102">
        <v>403229.66</v>
      </c>
      <c r="AO20" s="102"/>
      <c r="AP20" s="80">
        <f t="shared" si="4"/>
        <v>403229.66</v>
      </c>
      <c r="AQ20" s="101"/>
      <c r="AR20" s="102"/>
      <c r="AS20" s="101">
        <v>1870.4</v>
      </c>
      <c r="AT20" s="102"/>
      <c r="AU20" s="80">
        <f t="shared" si="5"/>
        <v>1870.4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12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405100.06</v>
      </c>
      <c r="DR20" s="99"/>
      <c r="DS20" s="101"/>
      <c r="DT20" s="102">
        <v>7400.6</v>
      </c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7400.6</v>
      </c>
      <c r="EG20" s="80">
        <f t="shared" si="19"/>
        <v>412500.66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10" t="s">
        <v>101</v>
      </c>
      <c r="B21" s="109"/>
      <c r="C21" s="97">
        <v>61971.08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61971.08</v>
      </c>
      <c r="Y21" s="97"/>
      <c r="Z21" s="97"/>
      <c r="AA21" s="97"/>
      <c r="AB21" s="97">
        <v>80291.31</v>
      </c>
      <c r="AC21" s="97"/>
      <c r="AD21" s="97"/>
      <c r="AE21" s="97"/>
      <c r="AF21" s="97"/>
      <c r="AG21" s="80">
        <f t="shared" si="1"/>
        <v>80291.31</v>
      </c>
      <c r="AH21" s="80">
        <f t="shared" si="2"/>
        <v>142262.39</v>
      </c>
      <c r="AI21" s="98"/>
      <c r="AJ21" s="118">
        <v>352300</v>
      </c>
      <c r="AK21" s="100"/>
      <c r="AL21" s="80">
        <f t="shared" si="3"/>
        <v>352300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/>
      <c r="AX21" s="101"/>
      <c r="AY21" s="102"/>
      <c r="AZ21" s="80">
        <f t="shared" si="6"/>
        <v>0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>
        <v>257364.8</v>
      </c>
      <c r="BL21" s="101"/>
      <c r="BM21" s="160"/>
      <c r="BN21" s="148">
        <f t="shared" si="8"/>
        <v>257364.8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257364.8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12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609664.8</v>
      </c>
      <c r="DR21" s="99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609664.8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10" t="s">
        <v>102</v>
      </c>
      <c r="B22" s="109"/>
      <c r="C22" s="97">
        <v>133000</v>
      </c>
      <c r="D22" s="97"/>
      <c r="E22" s="97"/>
      <c r="F22" s="97"/>
      <c r="G22" s="97"/>
      <c r="H22" s="97">
        <v>154684.8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287684.8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287684.8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>
        <v>61971.08</v>
      </c>
      <c r="AY22" s="113"/>
      <c r="AZ22" s="80">
        <f t="shared" si="6"/>
        <v>61971.08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12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61971.08</v>
      </c>
      <c r="DR22" s="99">
        <v>80291.31</v>
      </c>
      <c r="DS22" s="101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 t="shared" si="18"/>
        <v>80291.31</v>
      </c>
      <c r="EG22" s="80">
        <f t="shared" si="19"/>
        <v>142262.39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10" t="s">
        <v>103</v>
      </c>
      <c r="B23" s="109"/>
      <c r="C23" s="97"/>
      <c r="D23" s="97"/>
      <c r="E23" s="97"/>
      <c r="F23" s="97"/>
      <c r="G23" s="97">
        <v>159205.36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159205.36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159205.36</v>
      </c>
      <c r="AI23" s="106">
        <v>123100</v>
      </c>
      <c r="AJ23" s="140"/>
      <c r="AK23" s="99"/>
      <c r="AL23" s="80">
        <f t="shared" si="3"/>
        <v>123100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4">
        <v>9900</v>
      </c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Q23" s="103"/>
      <c r="CR23" s="102"/>
      <c r="CS23" s="98"/>
      <c r="CT23" s="101"/>
      <c r="CU23" s="102"/>
      <c r="CV23" s="102"/>
      <c r="CW23" s="80">
        <f t="shared" si="12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133000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133000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10"/>
      <c r="B24" s="10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0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0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10"/>
      <c r="B25" s="10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0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0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0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10"/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0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0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10"/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140" s="111" customFormat="1" ht="18.75" customHeight="1" thickBot="1">
      <c r="A30" s="124" t="s">
        <v>70</v>
      </c>
      <c r="B30" s="124"/>
      <c r="C30" s="125">
        <f>SUM(C8:C29)</f>
        <v>1146744.08</v>
      </c>
      <c r="D30" s="125">
        <f aca="true" t="shared" si="20" ref="D30:AB30">SUM(D8:D29)</f>
        <v>2234849.56</v>
      </c>
      <c r="E30" s="125">
        <f t="shared" si="20"/>
        <v>13327.39</v>
      </c>
      <c r="F30" s="125">
        <f t="shared" si="20"/>
        <v>255344.09</v>
      </c>
      <c r="G30" s="125">
        <f t="shared" si="20"/>
        <v>359205.36</v>
      </c>
      <c r="H30" s="125">
        <f t="shared" si="20"/>
        <v>412049.6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0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4421520.08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233891.04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233891.04</v>
      </c>
      <c r="AH30" s="80">
        <f t="shared" si="2"/>
        <v>4655411.12</v>
      </c>
      <c r="AI30" s="129">
        <f>SUM(AI8:AI29)</f>
        <v>388295.33999999997</v>
      </c>
      <c r="AJ30" s="144">
        <f>SUM(AJ8:AJ29)</f>
        <v>1655726.79</v>
      </c>
      <c r="AK30" s="127">
        <f>SUM(AK8:AK29)</f>
        <v>196116.81</v>
      </c>
      <c r="AL30" s="80">
        <f t="shared" si="3"/>
        <v>2240138.94</v>
      </c>
      <c r="AM30" s="127">
        <f>SUM(AM8:AM29)</f>
        <v>766.4</v>
      </c>
      <c r="AN30" s="127">
        <f>SUM(AN8:AN29)</f>
        <v>539090.1</v>
      </c>
      <c r="AO30" s="127">
        <f>SUM(AO8:AO29)</f>
        <v>59227.28</v>
      </c>
      <c r="AP30" s="80">
        <f t="shared" si="4"/>
        <v>599083.78</v>
      </c>
      <c r="AQ30" s="127">
        <f>SUM(AQ8:AQ29)</f>
        <v>0</v>
      </c>
      <c r="AR30" s="128">
        <f aca="true" t="shared" si="21" ref="AR30:BW30">SUM(AR8:AR29)</f>
        <v>0</v>
      </c>
      <c r="AS30" s="126">
        <f t="shared" si="21"/>
        <v>1870.4</v>
      </c>
      <c r="AT30" s="127">
        <f t="shared" si="21"/>
        <v>13327.39</v>
      </c>
      <c r="AU30" s="80">
        <f t="shared" si="5"/>
        <v>15197.789999999999</v>
      </c>
      <c r="AV30" s="80">
        <f>SUM(AV8:AV29)</f>
        <v>9900</v>
      </c>
      <c r="AW30" s="127">
        <f t="shared" si="21"/>
        <v>387936.48</v>
      </c>
      <c r="AX30" s="127">
        <f t="shared" si="21"/>
        <v>70574.33</v>
      </c>
      <c r="AY30" s="128">
        <f t="shared" si="21"/>
        <v>18382.8</v>
      </c>
      <c r="AZ30" s="80">
        <f t="shared" si="6"/>
        <v>476893.61</v>
      </c>
      <c r="BA30" s="128">
        <f>SUM(BA8:BA29)</f>
        <v>259999</v>
      </c>
      <c r="BB30" s="128">
        <f>SUM(BB8:BB29)</f>
        <v>5790.29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1"/>
        <v>0</v>
      </c>
      <c r="BG30" s="128">
        <f>SUM(BG8:BG29)</f>
        <v>0</v>
      </c>
      <c r="BH30" s="80">
        <f t="shared" si="7"/>
        <v>265789.29</v>
      </c>
      <c r="BI30" s="128">
        <f>SUM(BI8:BI29)</f>
        <v>0</v>
      </c>
      <c r="BJ30" s="163">
        <f>SUM(BJ8:BJ29)</f>
        <v>117410.2</v>
      </c>
      <c r="BK30" s="127">
        <f>SUM(BK8:BK29)</f>
        <v>257364.8</v>
      </c>
      <c r="BL30" s="127">
        <f>SUM(BL8:BL29)</f>
        <v>0</v>
      </c>
      <c r="BM30" s="164">
        <f t="shared" si="21"/>
        <v>0</v>
      </c>
      <c r="BN30" s="148">
        <f t="shared" si="8"/>
        <v>374775</v>
      </c>
      <c r="BO30" s="169">
        <f>SUM(BO8:BO29)</f>
        <v>0</v>
      </c>
      <c r="BP30" s="163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27">
        <f t="shared" si="21"/>
        <v>0</v>
      </c>
      <c r="BX30" s="164">
        <f>SUM(BX8:BX29)</f>
        <v>0</v>
      </c>
      <c r="BY30" s="148">
        <f t="shared" si="9"/>
        <v>0</v>
      </c>
      <c r="BZ30" s="80">
        <f t="shared" si="10"/>
        <v>374775</v>
      </c>
      <c r="CA30" s="127">
        <f aca="true" t="shared" si="22" ref="CA30:CO30">SUM(CA8:CA29)</f>
        <v>0</v>
      </c>
      <c r="CB30" s="127">
        <f t="shared" si="22"/>
        <v>0</v>
      </c>
      <c r="CC30" s="127">
        <f t="shared" si="22"/>
        <v>39902.67</v>
      </c>
      <c r="CD30" s="127">
        <f t="shared" si="22"/>
        <v>130</v>
      </c>
      <c r="CE30" s="127">
        <f t="shared" si="22"/>
        <v>3229.04</v>
      </c>
      <c r="CF30" s="127">
        <f t="shared" si="22"/>
        <v>0</v>
      </c>
      <c r="CG30" s="127">
        <f t="shared" si="22"/>
        <v>0</v>
      </c>
      <c r="CH30" s="128">
        <f t="shared" si="22"/>
        <v>0</v>
      </c>
      <c r="CI30" s="126">
        <f t="shared" si="22"/>
        <v>0</v>
      </c>
      <c r="CJ30" s="127">
        <f t="shared" si="22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2"/>
        <v>0</v>
      </c>
      <c r="CO30" s="128">
        <f t="shared" si="22"/>
        <v>0</v>
      </c>
      <c r="CP30" s="80">
        <f t="shared" si="11"/>
        <v>0</v>
      </c>
      <c r="CQ30" s="127">
        <f aca="true" t="shared" si="23" ref="CQ30:CV30">SUM(CQ8:CQ29)</f>
        <v>0</v>
      </c>
      <c r="CR30" s="128">
        <f t="shared" si="23"/>
        <v>0</v>
      </c>
      <c r="CS30" s="126">
        <f t="shared" si="23"/>
        <v>0</v>
      </c>
      <c r="CT30" s="128">
        <f t="shared" si="23"/>
        <v>0</v>
      </c>
      <c r="CU30" s="128">
        <f t="shared" si="23"/>
        <v>0</v>
      </c>
      <c r="CV30" s="129">
        <f t="shared" si="23"/>
        <v>0</v>
      </c>
      <c r="CW30" s="80">
        <f t="shared" si="12"/>
        <v>0</v>
      </c>
      <c r="CX30" s="128">
        <f aca="true" t="shared" si="24" ref="CX30:DF30">SUM(CX8:CX29)</f>
        <v>0</v>
      </c>
      <c r="CY30" s="127">
        <f t="shared" si="24"/>
        <v>0</v>
      </c>
      <c r="CZ30" s="130">
        <f t="shared" si="24"/>
        <v>0</v>
      </c>
      <c r="DA30" s="130">
        <f t="shared" si="24"/>
        <v>0</v>
      </c>
      <c r="DB30" s="130">
        <f t="shared" si="24"/>
        <v>0</v>
      </c>
      <c r="DC30" s="80">
        <f t="shared" si="13"/>
        <v>0</v>
      </c>
      <c r="DD30" s="80">
        <f t="shared" si="14"/>
        <v>0</v>
      </c>
      <c r="DE30" s="130">
        <f t="shared" si="24"/>
        <v>0</v>
      </c>
      <c r="DF30" s="130">
        <f t="shared" si="24"/>
        <v>0</v>
      </c>
      <c r="DG30" s="130">
        <f>SUM(DG8:DG29)</f>
        <v>0</v>
      </c>
      <c r="DH30" s="131">
        <f aca="true" t="shared" si="25" ref="DH30:DO30">SUM(DH8:DH29)</f>
        <v>0</v>
      </c>
      <c r="DI30" s="131">
        <f t="shared" si="25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5"/>
        <v>0</v>
      </c>
      <c r="DN30" s="131">
        <f t="shared" si="25"/>
        <v>0</v>
      </c>
      <c r="DO30" s="131">
        <f t="shared" si="25"/>
        <v>0</v>
      </c>
      <c r="DP30" s="80">
        <f t="shared" si="16"/>
        <v>0</v>
      </c>
      <c r="DQ30" s="80">
        <f t="shared" si="17"/>
        <v>4025040.12</v>
      </c>
      <c r="DR30" s="128">
        <f>SUM(DR8:DR29)</f>
        <v>80291.31</v>
      </c>
      <c r="DS30" s="130">
        <f>SUM(DS8:DS29)</f>
        <v>146199.13</v>
      </c>
      <c r="DT30" s="127">
        <f aca="true" t="shared" si="26" ref="DT30:EE30">SUM(DT8:DT29)</f>
        <v>7400.6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127">
        <f t="shared" si="26"/>
        <v>0</v>
      </c>
      <c r="EC30" s="127">
        <f t="shared" si="26"/>
        <v>0</v>
      </c>
      <c r="ED30" s="127">
        <f t="shared" si="26"/>
        <v>0</v>
      </c>
      <c r="EE30" s="127">
        <f t="shared" si="26"/>
        <v>0</v>
      </c>
      <c r="EF30" s="80">
        <f t="shared" si="18"/>
        <v>233891.04</v>
      </c>
      <c r="EG30" s="80">
        <f t="shared" si="19"/>
        <v>4258931.16</v>
      </c>
      <c r="EH30" s="78"/>
      <c r="EI30" s="12"/>
      <c r="EJ30" s="75"/>
    </row>
    <row r="31" spans="1:140" s="111" customFormat="1" ht="19.5" customHeight="1" thickBot="1">
      <c r="A31" s="132" t="s">
        <v>71</v>
      </c>
      <c r="B31" s="132"/>
      <c r="C31" s="125">
        <f aca="true" t="shared" si="27" ref="C31:AF31">C30+C7</f>
        <v>1482508.21</v>
      </c>
      <c r="D31" s="125">
        <f t="shared" si="27"/>
        <v>3030283.92</v>
      </c>
      <c r="E31" s="125">
        <f t="shared" si="27"/>
        <v>26654.78</v>
      </c>
      <c r="F31" s="125">
        <f t="shared" si="27"/>
        <v>255344.09</v>
      </c>
      <c r="G31" s="125">
        <f t="shared" si="27"/>
        <v>359205.36</v>
      </c>
      <c r="H31" s="125">
        <f t="shared" si="27"/>
        <v>412049.6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7"/>
        <v>0</v>
      </c>
      <c r="O31" s="125">
        <f t="shared" si="27"/>
        <v>0</v>
      </c>
      <c r="P31" s="125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>
        <f t="shared" si="27"/>
        <v>0</v>
      </c>
      <c r="U31" s="125">
        <f t="shared" si="27"/>
        <v>0</v>
      </c>
      <c r="V31" s="125">
        <f t="shared" si="27"/>
        <v>0</v>
      </c>
      <c r="W31" s="125">
        <f t="shared" si="27"/>
        <v>0</v>
      </c>
      <c r="X31" s="80">
        <f t="shared" si="0"/>
        <v>5566045.96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316361.01</v>
      </c>
      <c r="AC31" s="125">
        <f t="shared" si="27"/>
        <v>0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316361.01</v>
      </c>
      <c r="AH31" s="80">
        <f t="shared" si="2"/>
        <v>5882406.97</v>
      </c>
      <c r="AI31" s="133">
        <f>AI30+AI7</f>
        <v>671885.08</v>
      </c>
      <c r="AJ31" s="143">
        <f>AJ30+AJ7</f>
        <v>2070726.79</v>
      </c>
      <c r="AK31" s="133">
        <f>AK30+AK7</f>
        <v>196116.81</v>
      </c>
      <c r="AL31" s="80">
        <f t="shared" si="3"/>
        <v>2938728.68</v>
      </c>
      <c r="AM31" s="134">
        <f aca="true" t="shared" si="28" ref="AM31:CO31">AM30+AM7</f>
        <v>1301.67</v>
      </c>
      <c r="AN31" s="134">
        <f t="shared" si="28"/>
        <v>919524.46</v>
      </c>
      <c r="AO31" s="134">
        <f>AO30+AO7</f>
        <v>59227.28</v>
      </c>
      <c r="AP31" s="80">
        <f t="shared" si="4"/>
        <v>980053.41</v>
      </c>
      <c r="AQ31" s="134">
        <f t="shared" si="28"/>
        <v>0</v>
      </c>
      <c r="AR31" s="125">
        <f t="shared" si="28"/>
        <v>0</v>
      </c>
      <c r="AS31" s="133">
        <f t="shared" si="28"/>
        <v>3866.5600000000004</v>
      </c>
      <c r="AT31" s="134">
        <f t="shared" si="28"/>
        <v>26654.78</v>
      </c>
      <c r="AU31" s="80">
        <f t="shared" si="5"/>
        <v>30521.34</v>
      </c>
      <c r="AV31" s="80">
        <f>AV30+AV7</f>
        <v>9900</v>
      </c>
      <c r="AW31" s="134">
        <f t="shared" si="28"/>
        <v>387936.48</v>
      </c>
      <c r="AX31" s="134">
        <f t="shared" si="28"/>
        <v>118207.38</v>
      </c>
      <c r="AY31" s="125">
        <f t="shared" si="28"/>
        <v>18382.8</v>
      </c>
      <c r="AZ31" s="80">
        <f t="shared" si="6"/>
        <v>524526.6599999999</v>
      </c>
      <c r="BA31" s="125">
        <f>BA30+BA7</f>
        <v>259999</v>
      </c>
      <c r="BB31" s="125">
        <f>BB30+BB7</f>
        <v>5790.29</v>
      </c>
      <c r="BC31" s="125">
        <f>BC30+BC7</f>
        <v>0</v>
      </c>
      <c r="BD31" s="125">
        <f>BD30+BD7</f>
        <v>0</v>
      </c>
      <c r="BE31" s="125">
        <f>BE30+BE7</f>
        <v>0</v>
      </c>
      <c r="BF31" s="134">
        <f t="shared" si="28"/>
        <v>0</v>
      </c>
      <c r="BG31" s="125">
        <f t="shared" si="28"/>
        <v>0</v>
      </c>
      <c r="BH31" s="80">
        <f t="shared" si="7"/>
        <v>265789.29</v>
      </c>
      <c r="BI31" s="125">
        <f>BI30+BI7</f>
        <v>0</v>
      </c>
      <c r="BJ31" s="165">
        <f>BJ30+BJ7</f>
        <v>117410.2</v>
      </c>
      <c r="BK31" s="166">
        <f>BK30+BK7</f>
        <v>257364.8</v>
      </c>
      <c r="BL31" s="166">
        <f t="shared" si="28"/>
        <v>0</v>
      </c>
      <c r="BM31" s="167">
        <f t="shared" si="28"/>
        <v>0</v>
      </c>
      <c r="BN31" s="148">
        <f t="shared" si="8"/>
        <v>374775</v>
      </c>
      <c r="BO31" s="170">
        <f>BO30+BO7</f>
        <v>0</v>
      </c>
      <c r="BP31" s="165">
        <f t="shared" si="28"/>
        <v>0</v>
      </c>
      <c r="BQ31" s="166">
        <f t="shared" si="28"/>
        <v>0</v>
      </c>
      <c r="BR31" s="166">
        <f t="shared" si="28"/>
        <v>0</v>
      </c>
      <c r="BS31" s="166">
        <f t="shared" si="28"/>
        <v>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6">
        <f t="shared" si="28"/>
        <v>0</v>
      </c>
      <c r="BX31" s="167">
        <f t="shared" si="28"/>
        <v>0</v>
      </c>
      <c r="BY31" s="148">
        <f t="shared" si="9"/>
        <v>0</v>
      </c>
      <c r="BZ31" s="80">
        <f t="shared" si="10"/>
        <v>374775</v>
      </c>
      <c r="CA31" s="134">
        <f t="shared" si="28"/>
        <v>0</v>
      </c>
      <c r="CB31" s="134">
        <f t="shared" si="28"/>
        <v>0</v>
      </c>
      <c r="CC31" s="134">
        <f t="shared" si="28"/>
        <v>39902.67</v>
      </c>
      <c r="CD31" s="134">
        <f>CD30+CD7</f>
        <v>130</v>
      </c>
      <c r="CE31" s="134">
        <f>CE30+CE7</f>
        <v>5238.95</v>
      </c>
      <c r="CF31" s="134">
        <f t="shared" si="28"/>
        <v>0</v>
      </c>
      <c r="CG31" s="134">
        <f t="shared" si="28"/>
        <v>0</v>
      </c>
      <c r="CH31" s="125">
        <f t="shared" si="28"/>
        <v>0</v>
      </c>
      <c r="CI31" s="133">
        <f t="shared" si="28"/>
        <v>0</v>
      </c>
      <c r="CJ31" s="134">
        <f t="shared" si="28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28"/>
        <v>0</v>
      </c>
      <c r="CO31" s="125">
        <f t="shared" si="28"/>
        <v>0</v>
      </c>
      <c r="CP31" s="80">
        <f t="shared" si="11"/>
        <v>0</v>
      </c>
      <c r="CQ31" s="134">
        <f aca="true" t="shared" si="29" ref="CQ31:CV31">CQ30+CQ7</f>
        <v>0</v>
      </c>
      <c r="CR31" s="125">
        <f t="shared" si="29"/>
        <v>0</v>
      </c>
      <c r="CS31" s="133">
        <f t="shared" si="29"/>
        <v>0</v>
      </c>
      <c r="CT31" s="125">
        <f t="shared" si="29"/>
        <v>0</v>
      </c>
      <c r="CU31" s="125">
        <f t="shared" si="29"/>
        <v>0</v>
      </c>
      <c r="CV31" s="135">
        <f t="shared" si="29"/>
        <v>0</v>
      </c>
      <c r="CW31" s="80">
        <f t="shared" si="12"/>
        <v>0</v>
      </c>
      <c r="CX31" s="125">
        <f>CX30+CX7</f>
        <v>0</v>
      </c>
      <c r="CY31" s="134">
        <f>CY30+CY7</f>
        <v>0</v>
      </c>
      <c r="CZ31" s="134">
        <f aca="true" t="shared" si="30" ref="CZ31:DG31">CZ30+CZ7</f>
        <v>0</v>
      </c>
      <c r="DA31" s="134">
        <f t="shared" si="30"/>
        <v>0</v>
      </c>
      <c r="DB31" s="134">
        <f t="shared" si="30"/>
        <v>0</v>
      </c>
      <c r="DC31" s="80">
        <f t="shared" si="13"/>
        <v>0</v>
      </c>
      <c r="DD31" s="80">
        <f t="shared" si="14"/>
        <v>0</v>
      </c>
      <c r="DE31" s="134">
        <f t="shared" si="30"/>
        <v>0</v>
      </c>
      <c r="DF31" s="134">
        <f t="shared" si="30"/>
        <v>0</v>
      </c>
      <c r="DG31" s="134">
        <f t="shared" si="30"/>
        <v>0</v>
      </c>
      <c r="DH31" s="136">
        <f aca="true" t="shared" si="31" ref="DH31:DN31">DH30+DH7</f>
        <v>0</v>
      </c>
      <c r="DI31" s="136">
        <f t="shared" si="31"/>
        <v>0</v>
      </c>
      <c r="DJ31" s="183">
        <f t="shared" si="15"/>
        <v>0</v>
      </c>
      <c r="DK31" s="125">
        <f>DK30+DK7</f>
        <v>0</v>
      </c>
      <c r="DL31" s="136">
        <f>DL30+DL7</f>
        <v>0</v>
      </c>
      <c r="DM31" s="125">
        <f t="shared" si="31"/>
        <v>0</v>
      </c>
      <c r="DN31" s="136">
        <f t="shared" si="31"/>
        <v>0</v>
      </c>
      <c r="DO31" s="136">
        <f>DO30+DO7</f>
        <v>0</v>
      </c>
      <c r="DP31" s="80">
        <f t="shared" si="16"/>
        <v>0</v>
      </c>
      <c r="DQ31" s="80">
        <f t="shared" si="17"/>
        <v>5169566</v>
      </c>
      <c r="DR31" s="125">
        <f>DR30+DR7</f>
        <v>162761.28</v>
      </c>
      <c r="DS31" s="137">
        <f>DS30+DS7</f>
        <v>146199.13</v>
      </c>
      <c r="DT31" s="136">
        <f aca="true" t="shared" si="32" ref="DT31:EE31">DT30+DT7</f>
        <v>7400.6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136">
        <f t="shared" si="32"/>
        <v>0</v>
      </c>
      <c r="EC31" s="136">
        <f t="shared" si="32"/>
        <v>0</v>
      </c>
      <c r="ED31" s="136">
        <f t="shared" si="32"/>
        <v>0</v>
      </c>
      <c r="EE31" s="136">
        <f t="shared" si="32"/>
        <v>0</v>
      </c>
      <c r="EF31" s="80">
        <f t="shared" si="18"/>
        <v>316361.01</v>
      </c>
      <c r="EG31" s="80">
        <f t="shared" si="19"/>
        <v>5485927.01</v>
      </c>
      <c r="EH31" s="80">
        <f>AH31-EG31</f>
        <v>396479.95999999996</v>
      </c>
      <c r="EI31" s="12"/>
      <c r="EJ31" s="75"/>
    </row>
    <row r="32" spans="35:253" ht="15.75" customHeight="1">
      <c r="AI32" s="189"/>
      <c r="AJ32" s="189"/>
      <c r="AK32" s="189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  <mergeCell ref="CI4:CO4"/>
    <mergeCell ref="DR4:EE4"/>
    <mergeCell ref="AQ5:AR5"/>
    <mergeCell ref="AS5:AT5"/>
    <mergeCell ref="AI32:AK32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2021-01-13T05:00:50Z</cp:lastPrinted>
  <dcterms:modified xsi:type="dcterms:W3CDTF">2021-03-01T04:30:32Z</dcterms:modified>
  <cp:category/>
  <cp:version/>
  <cp:contentType/>
  <cp:contentStatus/>
</cp:coreProperties>
</file>