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Лист1!$A$1:$EH$33</definedName>
  </definedNames>
  <calcPr calcId="125725"/>
</workbook>
</file>

<file path=xl/calcChain.xml><?xml version="1.0" encoding="utf-8"?>
<calcChain xmlns="http://schemas.openxmlformats.org/spreadsheetml/2006/main">
  <c r="CW12" i="1"/>
  <c r="EF15"/>
  <c r="EF16"/>
  <c r="EF17"/>
  <c r="EF18"/>
  <c r="EF19"/>
  <c r="EF20"/>
  <c r="EF21"/>
  <c r="EF8"/>
  <c r="EF9"/>
  <c r="EF10"/>
  <c r="EF11"/>
  <c r="EF12"/>
  <c r="EF13"/>
  <c r="EF14"/>
  <c r="EF22"/>
  <c r="EF23"/>
  <c r="EF24"/>
  <c r="EF25"/>
  <c r="EF26"/>
  <c r="EF27"/>
  <c r="EF28"/>
  <c r="EF29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J8"/>
  <c r="DJ9"/>
  <c r="DJ10"/>
  <c r="DJ11"/>
  <c r="DJ12"/>
  <c r="DJ13"/>
  <c r="DJ14"/>
  <c r="DJ15"/>
  <c r="DJ16"/>
  <c r="DJ17"/>
  <c r="DJ18"/>
  <c r="DJ19"/>
  <c r="DJ20"/>
  <c r="DJ21"/>
  <c r="DJ22"/>
  <c r="DJ23"/>
  <c r="DJ24"/>
  <c r="DJ25"/>
  <c r="DJ26"/>
  <c r="DJ27"/>
  <c r="DJ28"/>
  <c r="DJ29"/>
  <c r="DC8"/>
  <c r="DD8" s="1"/>
  <c r="DC9"/>
  <c r="DD9" s="1"/>
  <c r="DC10"/>
  <c r="DD10"/>
  <c r="DC11"/>
  <c r="DC12"/>
  <c r="DD12" s="1"/>
  <c r="DQ12" s="1"/>
  <c r="EG12" s="1"/>
  <c r="DC13"/>
  <c r="DC14"/>
  <c r="DD14" s="1"/>
  <c r="DC15"/>
  <c r="DC16"/>
  <c r="DC17"/>
  <c r="DD17" s="1"/>
  <c r="DQ17" s="1"/>
  <c r="EG17" s="1"/>
  <c r="DC18"/>
  <c r="DC19"/>
  <c r="DC20"/>
  <c r="DC21"/>
  <c r="DC22"/>
  <c r="DD22" s="1"/>
  <c r="DC23"/>
  <c r="DD23" s="1"/>
  <c r="DQ23" s="1"/>
  <c r="EG23" s="1"/>
  <c r="DC24"/>
  <c r="DC25"/>
  <c r="DD25"/>
  <c r="DC26"/>
  <c r="DC27"/>
  <c r="DD27"/>
  <c r="DC28"/>
  <c r="DD28" s="1"/>
  <c r="DQ28" s="1"/>
  <c r="EG28" s="1"/>
  <c r="DC29"/>
  <c r="DD29" s="1"/>
  <c r="CW8"/>
  <c r="CW9"/>
  <c r="CW10"/>
  <c r="CW11"/>
  <c r="CW13"/>
  <c r="DD13" s="1"/>
  <c r="DQ13" s="1"/>
  <c r="EG13" s="1"/>
  <c r="CW14"/>
  <c r="CW15"/>
  <c r="DD15"/>
  <c r="CW16"/>
  <c r="DD16"/>
  <c r="CW17"/>
  <c r="CW18"/>
  <c r="DD18"/>
  <c r="CW19"/>
  <c r="DD19" s="1"/>
  <c r="DQ19" s="1"/>
  <c r="EG19" s="1"/>
  <c r="CW20"/>
  <c r="CW21"/>
  <c r="DD21"/>
  <c r="CW22"/>
  <c r="CW23"/>
  <c r="CW24"/>
  <c r="DD24" s="1"/>
  <c r="CW25"/>
  <c r="CW26"/>
  <c r="DD26"/>
  <c r="CW27"/>
  <c r="CW28"/>
  <c r="CW29"/>
  <c r="CP8"/>
  <c r="CP9"/>
  <c r="CP10"/>
  <c r="CP11"/>
  <c r="CP12"/>
  <c r="CP13"/>
  <c r="CP14"/>
  <c r="CP15"/>
  <c r="CP16"/>
  <c r="CP17"/>
  <c r="CP18"/>
  <c r="CP19"/>
  <c r="CP20"/>
  <c r="CP21"/>
  <c r="CP22"/>
  <c r="CP23"/>
  <c r="CP24"/>
  <c r="CP25"/>
  <c r="CP26"/>
  <c r="CP27"/>
  <c r="CP28"/>
  <c r="CP29"/>
  <c r="BY8"/>
  <c r="BZ8"/>
  <c r="BY9"/>
  <c r="BY10"/>
  <c r="BY11"/>
  <c r="BY12"/>
  <c r="BY13"/>
  <c r="BZ13" s="1"/>
  <c r="BY14"/>
  <c r="BY15"/>
  <c r="BZ15" s="1"/>
  <c r="BY16"/>
  <c r="BY17"/>
  <c r="BZ17"/>
  <c r="BY18"/>
  <c r="BY19"/>
  <c r="BZ19"/>
  <c r="BY20"/>
  <c r="BZ20" s="1"/>
  <c r="BY21"/>
  <c r="BY22"/>
  <c r="BZ22" s="1"/>
  <c r="BY23"/>
  <c r="BZ23"/>
  <c r="BY24"/>
  <c r="BZ24" s="1"/>
  <c r="BY25"/>
  <c r="BY26"/>
  <c r="BZ26"/>
  <c r="BY27"/>
  <c r="BY28"/>
  <c r="BY29"/>
  <c r="BN8"/>
  <c r="BN9"/>
  <c r="BZ9" s="1"/>
  <c r="BN10"/>
  <c r="BZ10" s="1"/>
  <c r="DQ10" s="1"/>
  <c r="EG10" s="1"/>
  <c r="BN11"/>
  <c r="BZ11" s="1"/>
  <c r="BN12"/>
  <c r="BN13"/>
  <c r="BN14"/>
  <c r="BZ14" s="1"/>
  <c r="BN15"/>
  <c r="BN16"/>
  <c r="BN17"/>
  <c r="BN18"/>
  <c r="BZ18"/>
  <c r="BN19"/>
  <c r="BN20"/>
  <c r="BN21"/>
  <c r="BZ21" s="1"/>
  <c r="DQ21" s="1"/>
  <c r="EG21" s="1"/>
  <c r="BN22"/>
  <c r="BN23"/>
  <c r="BN24"/>
  <c r="BN25"/>
  <c r="BZ25" s="1"/>
  <c r="DQ25" s="1"/>
  <c r="EG25" s="1"/>
  <c r="BN26"/>
  <c r="BN27"/>
  <c r="BN28"/>
  <c r="BN29"/>
  <c r="BZ29" s="1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G8"/>
  <c r="AG9"/>
  <c r="AH9" s="1"/>
  <c r="AG10"/>
  <c r="AG11"/>
  <c r="AG12"/>
  <c r="AG13"/>
  <c r="AG14"/>
  <c r="AG15"/>
  <c r="AG16"/>
  <c r="AH16" s="1"/>
  <c r="AG17"/>
  <c r="AG18"/>
  <c r="AG19"/>
  <c r="AG20"/>
  <c r="AH20" s="1"/>
  <c r="AG21"/>
  <c r="AH21" s="1"/>
  <c r="AG22"/>
  <c r="AG23"/>
  <c r="AG24"/>
  <c r="AG25"/>
  <c r="AG26"/>
  <c r="AG27"/>
  <c r="AG28"/>
  <c r="AG29"/>
  <c r="X8"/>
  <c r="AH8" s="1"/>
  <c r="X9"/>
  <c r="X10"/>
  <c r="X11"/>
  <c r="AH11" s="1"/>
  <c r="X12"/>
  <c r="AH12"/>
  <c r="X13"/>
  <c r="X14"/>
  <c r="X15"/>
  <c r="AH15"/>
  <c r="X16"/>
  <c r="X17"/>
  <c r="AH17"/>
  <c r="X18"/>
  <c r="AH18" s="1"/>
  <c r="X19"/>
  <c r="AH19"/>
  <c r="X20"/>
  <c r="X21"/>
  <c r="X22"/>
  <c r="AH22"/>
  <c r="X23"/>
  <c r="X24"/>
  <c r="AH24"/>
  <c r="X25"/>
  <c r="X26"/>
  <c r="AH26"/>
  <c r="X27"/>
  <c r="AH27"/>
  <c r="X28"/>
  <c r="AH28"/>
  <c r="X29"/>
  <c r="AH29" s="1"/>
  <c r="K30"/>
  <c r="K31" s="1"/>
  <c r="L30"/>
  <c r="L31"/>
  <c r="CU30"/>
  <c r="CU31" s="1"/>
  <c r="BZ27"/>
  <c r="DQ27" s="1"/>
  <c r="EG27" s="1"/>
  <c r="Q30"/>
  <c r="Q31"/>
  <c r="R30"/>
  <c r="R31"/>
  <c r="S30"/>
  <c r="S31"/>
  <c r="EC30"/>
  <c r="EC31"/>
  <c r="ED30"/>
  <c r="ED31"/>
  <c r="C30"/>
  <c r="D30"/>
  <c r="D31"/>
  <c r="E30"/>
  <c r="F30"/>
  <c r="F31"/>
  <c r="G30"/>
  <c r="G31"/>
  <c r="H30"/>
  <c r="H31"/>
  <c r="I30"/>
  <c r="I31"/>
  <c r="J30"/>
  <c r="J31" s="1"/>
  <c r="M30"/>
  <c r="M31"/>
  <c r="N30"/>
  <c r="N31" s="1"/>
  <c r="O30"/>
  <c r="O31"/>
  <c r="P30"/>
  <c r="P31" s="1"/>
  <c r="T30"/>
  <c r="U30"/>
  <c r="U31"/>
  <c r="V30"/>
  <c r="V31" s="1"/>
  <c r="W30"/>
  <c r="X30" s="1"/>
  <c r="W31"/>
  <c r="Y30"/>
  <c r="Z30"/>
  <c r="AA30"/>
  <c r="AA31"/>
  <c r="AB30"/>
  <c r="AB31" s="1"/>
  <c r="AC30"/>
  <c r="AC31" s="1"/>
  <c r="AD30"/>
  <c r="AE30"/>
  <c r="AE31"/>
  <c r="AF30"/>
  <c r="AI30"/>
  <c r="AJ30"/>
  <c r="AK30"/>
  <c r="AL30" s="1"/>
  <c r="AK31"/>
  <c r="AM30"/>
  <c r="AM31" s="1"/>
  <c r="AN30"/>
  <c r="AO30"/>
  <c r="AP30" s="1"/>
  <c r="AQ30"/>
  <c r="AQ31"/>
  <c r="AR30"/>
  <c r="AS30"/>
  <c r="AS31"/>
  <c r="AT30"/>
  <c r="AU30" s="1"/>
  <c r="AV30"/>
  <c r="AV31"/>
  <c r="AW30"/>
  <c r="AW31" s="1"/>
  <c r="AX30"/>
  <c r="AX31"/>
  <c r="AY30"/>
  <c r="AZ30" s="1"/>
  <c r="BA30"/>
  <c r="BA31"/>
  <c r="BB30"/>
  <c r="BB31" s="1"/>
  <c r="BC30"/>
  <c r="BC31"/>
  <c r="BD30"/>
  <c r="BE30"/>
  <c r="BE31" s="1"/>
  <c r="BF30"/>
  <c r="BF31"/>
  <c r="BG30"/>
  <c r="BG31" s="1"/>
  <c r="BI30"/>
  <c r="BI31"/>
  <c r="BJ30"/>
  <c r="BJ31" s="1"/>
  <c r="BK30"/>
  <c r="BL30"/>
  <c r="BL31" s="1"/>
  <c r="BM30"/>
  <c r="BO30"/>
  <c r="BO31"/>
  <c r="BP30"/>
  <c r="BP31" s="1"/>
  <c r="BQ30"/>
  <c r="BQ31"/>
  <c r="BR30"/>
  <c r="BR31" s="1"/>
  <c r="BS30"/>
  <c r="BS31"/>
  <c r="BT30"/>
  <c r="BT31"/>
  <c r="BU30"/>
  <c r="BU31" s="1"/>
  <c r="BV30"/>
  <c r="BV31"/>
  <c r="BW30"/>
  <c r="BW31" s="1"/>
  <c r="BX30"/>
  <c r="BX31"/>
  <c r="BY31" s="1"/>
  <c r="CA30"/>
  <c r="CA31" s="1"/>
  <c r="CB30"/>
  <c r="CC30"/>
  <c r="CC31" s="1"/>
  <c r="CD30"/>
  <c r="CD31"/>
  <c r="CE30"/>
  <c r="CE31" s="1"/>
  <c r="CF30"/>
  <c r="CF31"/>
  <c r="CG30"/>
  <c r="CG31" s="1"/>
  <c r="CH30"/>
  <c r="CH31"/>
  <c r="CI30"/>
  <c r="CI31" s="1"/>
  <c r="CJ30"/>
  <c r="CJ31"/>
  <c r="CK30"/>
  <c r="CK31" s="1"/>
  <c r="CL30"/>
  <c r="CL31" s="1"/>
  <c r="CM30"/>
  <c r="CM31"/>
  <c r="CN30"/>
  <c r="CN31" s="1"/>
  <c r="CO30"/>
  <c r="CP30" s="1"/>
  <c r="CQ30"/>
  <c r="CQ31" s="1"/>
  <c r="CR30"/>
  <c r="CR31"/>
  <c r="CS30"/>
  <c r="CS31" s="1"/>
  <c r="CT30"/>
  <c r="CT31"/>
  <c r="CV30"/>
  <c r="CX30"/>
  <c r="CX31"/>
  <c r="CY30"/>
  <c r="CY31"/>
  <c r="CZ30"/>
  <c r="CZ31" s="1"/>
  <c r="DA30"/>
  <c r="DB30"/>
  <c r="DB31"/>
  <c r="DE30"/>
  <c r="DE31" s="1"/>
  <c r="DF30"/>
  <c r="DF31"/>
  <c r="DG30"/>
  <c r="DG31" s="1"/>
  <c r="DH30"/>
  <c r="DH31"/>
  <c r="DI30"/>
  <c r="DJ30" s="1"/>
  <c r="DK30"/>
  <c r="DK31" s="1"/>
  <c r="DL30"/>
  <c r="DL31" s="1"/>
  <c r="DM30"/>
  <c r="DN30"/>
  <c r="DP30"/>
  <c r="DO30"/>
  <c r="DO31" s="1"/>
  <c r="DP31" s="1"/>
  <c r="DR30"/>
  <c r="DR31" s="1"/>
  <c r="DS30"/>
  <c r="DS31" s="1"/>
  <c r="DT30"/>
  <c r="DU30"/>
  <c r="DU31" s="1"/>
  <c r="DV30"/>
  <c r="DV31"/>
  <c r="DW30"/>
  <c r="DW31"/>
  <c r="DX30"/>
  <c r="DX31" s="1"/>
  <c r="DY30"/>
  <c r="DY31" s="1"/>
  <c r="DZ30"/>
  <c r="DZ31" s="1"/>
  <c r="EA30"/>
  <c r="EA31" s="1"/>
  <c r="EB30"/>
  <c r="EB31" s="1"/>
  <c r="EE30"/>
  <c r="EE31" s="1"/>
  <c r="AR31"/>
  <c r="CB31"/>
  <c r="CO31"/>
  <c r="DA31"/>
  <c r="AF31"/>
  <c r="AG31" s="1"/>
  <c r="BM31"/>
  <c r="BN31" s="1"/>
  <c r="BZ28"/>
  <c r="DT31"/>
  <c r="T31"/>
  <c r="BD31"/>
  <c r="BZ16"/>
  <c r="CV31"/>
  <c r="DD20"/>
  <c r="DQ20" s="1"/>
  <c r="EG20" s="1"/>
  <c r="DD11"/>
  <c r="DQ11" s="1"/>
  <c r="CW30"/>
  <c r="BZ12"/>
  <c r="AD31"/>
  <c r="AH14"/>
  <c r="AH23"/>
  <c r="AN31"/>
  <c r="Y31"/>
  <c r="Z31"/>
  <c r="BH30"/>
  <c r="AT31"/>
  <c r="AU31" s="1"/>
  <c r="AH10"/>
  <c r="AJ31"/>
  <c r="DM31"/>
  <c r="DC30"/>
  <c r="DD30" s="1"/>
  <c r="DQ16"/>
  <c r="EG16" s="1"/>
  <c r="DQ18"/>
  <c r="EG18" s="1"/>
  <c r="AO31"/>
  <c r="AP31" s="1"/>
  <c r="AH25"/>
  <c r="AH13"/>
  <c r="DN31"/>
  <c r="AG30"/>
  <c r="AH30" s="1"/>
  <c r="BK31"/>
  <c r="AY31"/>
  <c r="AZ31" s="1"/>
  <c r="BY30"/>
  <c r="DQ26"/>
  <c r="EG26" s="1"/>
  <c r="C31"/>
  <c r="AI31"/>
  <c r="AL31" s="1"/>
  <c r="E31"/>
  <c r="AH31" l="1"/>
  <c r="CP31"/>
  <c r="DQ9"/>
  <c r="EG9" s="1"/>
  <c r="BZ31"/>
  <c r="X31"/>
  <c r="DQ22"/>
  <c r="EG22" s="1"/>
  <c r="DQ14"/>
  <c r="EG14" s="1"/>
  <c r="CW31"/>
  <c r="DC31"/>
  <c r="EF31"/>
  <c r="BH31"/>
  <c r="DQ24"/>
  <c r="EG24" s="1"/>
  <c r="DQ15"/>
  <c r="EG15" s="1"/>
  <c r="DQ29"/>
  <c r="EG29" s="1"/>
  <c r="DQ8"/>
  <c r="EG8" s="1"/>
  <c r="EG11"/>
  <c r="DI31"/>
  <c r="DJ31" s="1"/>
  <c r="EF30"/>
  <c r="BN30"/>
  <c r="BZ30" s="1"/>
  <c r="DQ30" s="1"/>
  <c r="DQ31" l="1"/>
  <c r="EG31" s="1"/>
  <c r="EH31" s="1"/>
  <c r="DD31"/>
  <c r="EG30"/>
</calcChain>
</file>

<file path=xl/sharedStrings.xml><?xml version="1.0" encoding="utf-8"?>
<sst xmlns="http://schemas.openxmlformats.org/spreadsheetml/2006/main" count="185" uniqueCount="115">
  <si>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</si>
  <si>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</si>
  <si>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</si>
  <si>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</si>
  <si>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</si>
  <si>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</si>
  <si>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</si>
  <si>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</si>
  <si>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</si>
  <si>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</si>
  <si>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</si>
  <si>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</si>
  <si>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</si>
  <si>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</si>
  <si>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</si>
  <si>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</si>
  <si>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</si>
  <si>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</si>
  <si>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</si>
  <si>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</si>
  <si>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</si>
  <si>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</si>
  <si>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</si>
  <si>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</si>
  <si>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</si>
  <si>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</si>
  <si>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</si>
  <si>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</si>
  <si>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</si>
  <si>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</si>
  <si>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</si>
  <si>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</si>
  <si>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</si>
  <si>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</si>
  <si>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</si>
  <si>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</si>
  <si>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</si>
  <si>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</si>
  <si>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</si>
  <si>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</si>
  <si>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</si>
  <si>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</si>
  <si>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</si>
  <si>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</si>
  <si>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</si>
  <si>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</si>
  <si>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</si>
  <si>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</si>
  <si>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</si>
  <si>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</si>
  <si>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</si>
  <si>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</si>
  <si>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</si>
  <si>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</si>
  <si>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</si>
  <si>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</si>
  <si>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</si>
  <si>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</si>
  <si>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</si>
  <si>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</si>
  <si>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</si>
  <si>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</si>
  <si>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</si>
  <si>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</si>
  <si>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</si>
  <si>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</si>
  <si>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</si>
  <si>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</si>
  <si>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</si>
  <si>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</si>
  <si>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</si>
  <si>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</si>
  <si>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</si>
  <si>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</si>
  <si>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</si>
  <si>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</si>
  <si>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</si>
  <si>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</si>
  <si>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</si>
  <si>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</si>
  <si>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</si>
  <si>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</si>
  <si>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</si>
  <si>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</si>
  <si>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</si>
  <si>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</si>
  <si>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</si>
  <si>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6М</t>
  </si>
  <si>
    <t>установка</t>
  </si>
  <si>
    <t>банера</t>
  </si>
  <si>
    <t xml:space="preserve">монтаж </t>
  </si>
  <si>
    <t>пандуса</t>
  </si>
  <si>
    <t xml:space="preserve">Финансирование, кассовые расходы     за    сентябрь  2021г                                  СШ-4                                                                                                                              </t>
  </si>
  <si>
    <t>1.09.</t>
  </si>
  <si>
    <t>2.09.</t>
  </si>
  <si>
    <t>3.09.</t>
  </si>
  <si>
    <t>6.09.</t>
  </si>
  <si>
    <t>7.09.</t>
  </si>
  <si>
    <t>8.09.</t>
  </si>
  <si>
    <t>9.09.</t>
  </si>
  <si>
    <t>10.09.</t>
  </si>
  <si>
    <t>13.09.</t>
  </si>
  <si>
    <t>14.09.</t>
  </si>
  <si>
    <t>226 вн</t>
  </si>
  <si>
    <t>15.09.</t>
  </si>
  <si>
    <t>16.09.</t>
  </si>
  <si>
    <t>17.09.</t>
  </si>
  <si>
    <t>20.09.</t>
  </si>
  <si>
    <t>21.09.</t>
  </si>
  <si>
    <t>22.09.</t>
  </si>
  <si>
    <t>23.09.</t>
  </si>
  <si>
    <t>24.09.</t>
  </si>
  <si>
    <t>27.09.</t>
  </si>
  <si>
    <t>28.09.</t>
  </si>
  <si>
    <t>29.09.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</si>
</sst>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2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0" fillId="0" borderId="0" xfId="0" applyFont="1" applyBorder="1"/>
    <xf numFmtId="0" fontId="5" fillId="0" borderId="32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0" fontId="0" fillId="0" borderId="0" xfId="0" applyFont="1" applyFill="1" applyBorder="1"/>
    <xf numFmtId="0" fontId="5" fillId="0" borderId="44" xfId="0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44" xfId="0" applyNumberFormat="1" applyFont="1" applyBorder="1" applyAlignment="1">
      <alignment horizontal="right"/>
    </xf>
    <xf numFmtId="49" fontId="5" fillId="0" borderId="44" xfId="0" applyNumberFormat="1" applyFont="1" applyBorder="1" applyAlignment="1">
      <alignment horizontal="right"/>
    </xf>
    <xf numFmtId="0" fontId="2" fillId="0" borderId="0" xfId="0" applyFont="1" applyBorder="1"/>
    <xf numFmtId="4" fontId="5" fillId="0" borderId="15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1" fillId="2" borderId="56" xfId="0" applyNumberFormat="1" applyFont="1" applyFill="1" applyBorder="1" applyAlignment="1">
      <alignment horizontal="center"/>
    </xf>
    <xf numFmtId="4" fontId="1" fillId="2" borderId="57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2" borderId="58" xfId="0" applyNumberFormat="1" applyFont="1" applyFill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1" fillId="2" borderId="6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9" fontId="1" fillId="0" borderId="6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9" fontId="5" fillId="0" borderId="70" xfId="0" applyNumberFormat="1" applyFont="1" applyBorder="1" applyAlignment="1">
      <alignment horizontal="center"/>
    </xf>
    <xf numFmtId="9" fontId="5" fillId="0" borderId="71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4" fontId="5" fillId="0" borderId="74" xfId="0" applyNumberFormat="1" applyFont="1" applyBorder="1" applyAlignment="1">
      <alignment horizontal="center"/>
    </xf>
    <xf numFmtId="4" fontId="5" fillId="0" borderId="75" xfId="0" applyNumberFormat="1" applyFont="1" applyBorder="1" applyAlignment="1">
      <alignment horizontal="center"/>
    </xf>
    <xf numFmtId="4" fontId="5" fillId="0" borderId="76" xfId="0" applyNumberFormat="1" applyFont="1" applyBorder="1" applyAlignment="1">
      <alignment horizontal="center"/>
    </xf>
    <xf numFmtId="4" fontId="5" fillId="0" borderId="77" xfId="0" applyNumberFormat="1" applyFont="1" applyBorder="1" applyAlignment="1">
      <alignment horizontal="center"/>
    </xf>
    <xf numFmtId="4" fontId="5" fillId="0" borderId="78" xfId="0" applyNumberFormat="1" applyFont="1" applyBorder="1" applyAlignment="1">
      <alignment horizontal="center"/>
    </xf>
    <xf numFmtId="4" fontId="5" fillId="0" borderId="79" xfId="0" applyNumberFormat="1" applyFont="1" applyBorder="1" applyAlignment="1">
      <alignment horizontal="center"/>
    </xf>
    <xf numFmtId="4" fontId="5" fillId="0" borderId="80" xfId="0" applyNumberFormat="1" applyFont="1" applyBorder="1" applyAlignment="1">
      <alignment horizontal="center"/>
    </xf>
    <xf numFmtId="4" fontId="5" fillId="0" borderId="81" xfId="0" applyNumberFormat="1" applyFont="1" applyBorder="1" applyAlignment="1">
      <alignment horizontal="center"/>
    </xf>
    <xf numFmtId="4" fontId="1" fillId="2" borderId="82" xfId="0" applyNumberFormat="1" applyFont="1" applyFill="1" applyBorder="1" applyAlignment="1">
      <alignment horizontal="center"/>
    </xf>
    <xf numFmtId="4" fontId="1" fillId="2" borderId="83" xfId="0" applyNumberFormat="1" applyFont="1" applyFill="1" applyBorder="1" applyAlignment="1">
      <alignment horizontal="center"/>
    </xf>
    <xf numFmtId="4" fontId="2" fillId="0" borderId="84" xfId="0" applyNumberFormat="1" applyFont="1" applyBorder="1" applyAlignment="1">
      <alignment horizontal="center"/>
    </xf>
    <xf numFmtId="4" fontId="2" fillId="0" borderId="85" xfId="0" applyNumberFormat="1" applyFont="1" applyBorder="1" applyAlignment="1">
      <alignment horizontal="center"/>
    </xf>
    <xf numFmtId="4" fontId="2" fillId="0" borderId="8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0" fontId="1" fillId="0" borderId="68" xfId="0" applyNumberFormat="1" applyFont="1" applyBorder="1" applyAlignment="1">
      <alignment horizontal="center"/>
    </xf>
    <xf numFmtId="10" fontId="5" fillId="0" borderId="69" xfId="0" applyNumberFormat="1" applyFont="1" applyBorder="1" applyAlignment="1">
      <alignment horizontal="center"/>
    </xf>
    <xf numFmtId="10" fontId="5" fillId="0" borderId="87" xfId="0" applyNumberFormat="1" applyFont="1" applyBorder="1" applyAlignment="1">
      <alignment horizontal="center"/>
    </xf>
    <xf numFmtId="10" fontId="5" fillId="0" borderId="70" xfId="0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" fontId="5" fillId="0" borderId="6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4" sqref="E14"/>
    </sheetView>
  </sheetViews>
  <sheetFormatPr defaultRowHeight="12.75"/>
  <cols>
    <col min="1" max="1" width="9.28515625" customWidth="1"/>
    <col min="2" max="2" width="5.85546875" customWidth="1"/>
    <col min="3" max="3" width="14.140625" customWidth="1"/>
    <col min="4" max="4" width="16" customWidth="1"/>
    <col min="5" max="6" width="13.28515625" customWidth="1"/>
    <col min="7" max="7" width="11.5703125" customWidth="1"/>
    <col min="8" max="23" width="13.28515625" customWidth="1"/>
    <col min="24" max="24" width="15.7109375" customWidth="1"/>
    <col min="25" max="25" width="10.5703125" customWidth="1"/>
    <col min="26" max="26" width="10.85546875" customWidth="1"/>
    <col min="27" max="31" width="11.42578125" customWidth="1"/>
    <col min="32" max="32" width="11.7109375" customWidth="1"/>
    <col min="33" max="33" width="13.140625" customWidth="1"/>
    <col min="34" max="34" width="16.28515625" customWidth="1"/>
    <col min="35" max="35" width="13.42578125" customWidth="1"/>
    <col min="36" max="36" width="15" customWidth="1"/>
    <col min="37" max="37" width="13" customWidth="1"/>
    <col min="38" max="38" width="15.28515625" customWidth="1"/>
    <col min="39" max="39" width="13.28515625" customWidth="1"/>
    <col min="40" max="40" width="14.140625" customWidth="1"/>
    <col min="41" max="41" width="12.42578125" customWidth="1"/>
    <col min="42" max="42" width="14.140625" customWidth="1"/>
    <col min="43" max="43" width="11.28515625" customWidth="1"/>
    <col min="44" max="44" width="11.42578125" customWidth="1"/>
    <col min="45" max="45" width="11.85546875" customWidth="1"/>
    <col min="46" max="46" width="11" customWidth="1"/>
    <col min="47" max="47" width="12.42578125" customWidth="1"/>
    <col min="48" max="48" width="11" customWidth="1"/>
    <col min="49" max="49" width="12.28515625" customWidth="1"/>
    <col min="50" max="51" width="11.5703125" customWidth="1"/>
    <col min="52" max="52" width="14.42578125" customWidth="1"/>
    <col min="53" max="57" width="11.5703125" customWidth="1"/>
    <col min="58" max="58" width="10.85546875" customWidth="1"/>
    <col min="59" max="59" width="11.5703125" customWidth="1"/>
    <col min="60" max="60" width="14.42578125" customWidth="1"/>
    <col min="61" max="61" width="12.28515625" customWidth="1"/>
    <col min="62" max="62" width="14.140625" customWidth="1"/>
    <col min="63" max="63" width="13.28515625" customWidth="1"/>
    <col min="64" max="64" width="10.85546875" customWidth="1"/>
    <col min="65" max="65" width="11.28515625" customWidth="1"/>
    <col min="66" max="67" width="12.7109375" customWidth="1"/>
    <col min="68" max="68" width="10.7109375" customWidth="1"/>
    <col min="69" max="71" width="10.5703125" customWidth="1"/>
    <col min="72" max="73" width="9.7109375" customWidth="1"/>
    <col min="74" max="74" width="11" customWidth="1"/>
    <col min="75" max="75" width="10.140625" customWidth="1"/>
    <col min="76" max="76" width="10.85546875" customWidth="1"/>
    <col min="77" max="77" width="11.7109375" customWidth="1"/>
    <col min="78" max="78" width="13" customWidth="1"/>
    <col min="79" max="79" width="11.7109375" customWidth="1"/>
    <col min="80" max="86" width="11.140625" customWidth="1"/>
    <col min="87" max="87" width="9.85546875" customWidth="1"/>
    <col min="88" max="88" width="9.42578125" customWidth="1"/>
    <col min="89" max="89" width="10.7109375" customWidth="1"/>
    <col min="90" max="90" width="9.42578125" customWidth="1"/>
    <col min="91" max="91" width="10.28515625" customWidth="1"/>
    <col min="92" max="92" width="10.140625" customWidth="1"/>
    <col min="93" max="93" width="8.7109375" customWidth="1"/>
    <col min="94" max="94" width="11.7109375" customWidth="1"/>
    <col min="95" max="95" width="13.7109375" customWidth="1"/>
    <col min="96" max="96" width="11.28515625" customWidth="1"/>
    <col min="97" max="97" width="12.42578125" customWidth="1"/>
    <col min="98" max="99" width="11.42578125" customWidth="1"/>
    <col min="100" max="100" width="10.140625" customWidth="1"/>
    <col min="101" max="101" width="13.42578125" customWidth="1"/>
    <col min="102" max="102" width="12" customWidth="1"/>
    <col min="103" max="103" width="11.7109375" customWidth="1"/>
    <col min="104" max="104" width="11" customWidth="1"/>
    <col min="105" max="106" width="10.28515625" customWidth="1"/>
    <col min="107" max="107" width="12.140625" customWidth="1"/>
    <col min="108" max="108" width="12.28515625" customWidth="1"/>
    <col min="109" max="109" width="11.7109375" customWidth="1"/>
    <col min="110" max="111" width="11.28515625" customWidth="1"/>
    <col min="113" max="113" width="10.28515625" customWidth="1"/>
    <col min="114" max="114" width="12.85546875" customWidth="1"/>
    <col min="115" max="115" width="9.5703125" customWidth="1"/>
    <col min="116" max="116" width="10.5703125" customWidth="1"/>
    <col min="117" max="117" width="9.5703125" customWidth="1"/>
    <col min="118" max="118" width="9.85546875" customWidth="1"/>
    <col min="119" max="119" width="10.42578125" customWidth="1"/>
    <col min="120" max="120" width="12" customWidth="1"/>
    <col min="121" max="121" width="15.28515625" customWidth="1"/>
    <col min="122" max="122" width="12.5703125" customWidth="1"/>
    <col min="123" max="123" width="12.140625" customWidth="1"/>
    <col min="124" max="125" width="11.42578125" customWidth="1"/>
    <col min="126" max="126" width="10.7109375" customWidth="1"/>
    <col min="127" max="127" width="11.7109375" customWidth="1"/>
    <col min="128" max="128" width="11.5703125" customWidth="1"/>
    <col min="129" max="129" width="12.140625" customWidth="1"/>
    <col min="130" max="130" width="12.28515625" customWidth="1"/>
    <col min="131" max="134" width="11.28515625" customWidth="1"/>
    <col min="135" max="135" width="13.140625" customWidth="1"/>
    <col min="136" max="136" width="13.28515625" customWidth="1"/>
    <col min="137" max="137" width="17.5703125" customWidth="1"/>
    <col min="138" max="139" width="12.5703125" customWidth="1"/>
  </cols>
  <sheetData>
    <row r="1" spans="1:253" s="1" customFormat="1" ht="20.25" customHeight="1" thickBo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90" t="s">
        <v>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71</v>
      </c>
      <c r="G4" s="16" t="s">
        <v>3</v>
      </c>
      <c r="H4" s="16" t="s">
        <v>71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76</v>
      </c>
      <c r="P4" s="16"/>
      <c r="Q4" s="16"/>
      <c r="R4" s="16"/>
      <c r="S4" s="16" t="s">
        <v>75</v>
      </c>
      <c r="T4" s="16" t="s">
        <v>5</v>
      </c>
      <c r="U4" s="16" t="s">
        <v>74</v>
      </c>
      <c r="V4" s="16" t="s">
        <v>6</v>
      </c>
      <c r="W4" s="16" t="s">
        <v>72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2">
        <v>211</v>
      </c>
      <c r="AJ4" s="192"/>
      <c r="AK4" s="192"/>
      <c r="AL4" s="17"/>
      <c r="AM4" s="193">
        <v>213</v>
      </c>
      <c r="AN4" s="193"/>
      <c r="AO4" s="193"/>
      <c r="AP4" s="17"/>
      <c r="AQ4" s="194" t="s">
        <v>10</v>
      </c>
      <c r="AR4" s="194"/>
      <c r="AS4" s="194">
        <v>244</v>
      </c>
      <c r="AT4" s="194"/>
      <c r="AU4" s="17"/>
      <c r="AV4" s="17"/>
      <c r="AW4" s="195">
        <v>223</v>
      </c>
      <c r="AX4" s="195"/>
      <c r="AY4" s="195"/>
      <c r="AZ4" s="17"/>
      <c r="BA4" s="196" t="s">
        <v>11</v>
      </c>
      <c r="BB4" s="196"/>
      <c r="BC4" s="196"/>
      <c r="BD4" s="196"/>
      <c r="BE4" s="196"/>
      <c r="BF4" s="196"/>
      <c r="BG4" s="196"/>
      <c r="BH4" s="145" t="s">
        <v>7</v>
      </c>
      <c r="BI4" s="196">
        <v>226</v>
      </c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5">
        <v>290</v>
      </c>
      <c r="CJ4" s="185"/>
      <c r="CK4" s="185"/>
      <c r="CL4" s="185"/>
      <c r="CM4" s="185"/>
      <c r="CN4" s="185"/>
      <c r="CO4" s="185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80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81</v>
      </c>
      <c r="DD4" s="15" t="s">
        <v>9</v>
      </c>
      <c r="DE4" s="16" t="s">
        <v>12</v>
      </c>
      <c r="DF4" s="178">
        <v>2.4E-2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6" t="s">
        <v>13</v>
      </c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253" ht="15" thickBot="1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 t="s">
        <v>103</v>
      </c>
      <c r="M5" s="32">
        <v>211</v>
      </c>
      <c r="N5" s="32"/>
      <c r="O5" s="32" t="s">
        <v>85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67</v>
      </c>
      <c r="Z5" s="34" t="s">
        <v>22</v>
      </c>
      <c r="AA5" s="34" t="s">
        <v>73</v>
      </c>
      <c r="AB5" s="34" t="s">
        <v>23</v>
      </c>
      <c r="AC5" s="34" t="s">
        <v>24</v>
      </c>
      <c r="AD5" s="34" t="s">
        <v>87</v>
      </c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84</v>
      </c>
      <c r="AL5" s="36" t="s">
        <v>28</v>
      </c>
      <c r="AM5" s="35" t="s">
        <v>2</v>
      </c>
      <c r="AN5" s="29" t="s">
        <v>27</v>
      </c>
      <c r="AO5" s="29" t="s">
        <v>84</v>
      </c>
      <c r="AP5" s="36" t="s">
        <v>28</v>
      </c>
      <c r="AQ5" s="187" t="s">
        <v>29</v>
      </c>
      <c r="AR5" s="187"/>
      <c r="AS5" s="187" t="s">
        <v>30</v>
      </c>
      <c r="AT5" s="187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77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82</v>
      </c>
      <c r="BM5" s="152" t="s">
        <v>39</v>
      </c>
      <c r="BN5" s="146" t="s">
        <v>78</v>
      </c>
      <c r="BO5" s="168" t="s">
        <v>79</v>
      </c>
      <c r="BP5" s="172" t="s">
        <v>40</v>
      </c>
      <c r="BQ5" s="173" t="s">
        <v>41</v>
      </c>
      <c r="BR5" s="174" t="s">
        <v>42</v>
      </c>
      <c r="BS5" s="174" t="s">
        <v>90</v>
      </c>
      <c r="BT5" s="179" t="s">
        <v>43</v>
      </c>
      <c r="BU5" s="151" t="s">
        <v>44</v>
      </c>
      <c r="BV5" s="174" t="s">
        <v>88</v>
      </c>
      <c r="BW5" s="174" t="s">
        <v>45</v>
      </c>
      <c r="BX5" s="175"/>
      <c r="BY5" s="171" t="s">
        <v>28</v>
      </c>
      <c r="BZ5" s="44">
        <v>226</v>
      </c>
      <c r="CA5" s="45" t="s">
        <v>46</v>
      </c>
      <c r="CB5" s="45" t="s">
        <v>47</v>
      </c>
      <c r="CC5" s="46" t="s">
        <v>48</v>
      </c>
      <c r="CD5" s="46" t="s">
        <v>48</v>
      </c>
      <c r="CE5" s="138" t="s">
        <v>49</v>
      </c>
      <c r="CF5" s="138" t="s">
        <v>49</v>
      </c>
      <c r="CG5" s="47"/>
      <c r="CH5" s="48"/>
      <c r="CI5" s="49" t="s">
        <v>50</v>
      </c>
      <c r="CJ5" s="50" t="s">
        <v>51</v>
      </c>
      <c r="CK5" s="50" t="s">
        <v>54</v>
      </c>
      <c r="CL5" s="50" t="s">
        <v>52</v>
      </c>
      <c r="CM5" s="50" t="s">
        <v>53</v>
      </c>
      <c r="CN5" s="50" t="s">
        <v>52</v>
      </c>
      <c r="CO5" s="51"/>
      <c r="CP5" s="36" t="s">
        <v>28</v>
      </c>
      <c r="CQ5" s="52" t="s">
        <v>3</v>
      </c>
      <c r="CR5" s="53" t="s">
        <v>55</v>
      </c>
      <c r="CS5" s="41" t="s">
        <v>3</v>
      </c>
      <c r="CT5" s="40" t="s">
        <v>18</v>
      </c>
      <c r="CU5" s="40" t="s">
        <v>71</v>
      </c>
      <c r="CV5" s="43" t="s">
        <v>83</v>
      </c>
      <c r="CW5" s="38" t="s">
        <v>56</v>
      </c>
      <c r="CX5" s="39" t="s">
        <v>55</v>
      </c>
      <c r="CY5" s="39" t="s">
        <v>57</v>
      </c>
      <c r="CZ5" s="40" t="s">
        <v>38</v>
      </c>
      <c r="DA5" s="35" t="s">
        <v>58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59</v>
      </c>
      <c r="DH5" s="35" t="s">
        <v>86</v>
      </c>
      <c r="DI5" s="35" t="s">
        <v>60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>
        <v>290</v>
      </c>
      <c r="DT5" s="184">
        <v>225</v>
      </c>
      <c r="DU5" s="184">
        <v>225</v>
      </c>
      <c r="DV5" s="184">
        <v>226</v>
      </c>
      <c r="DW5" s="184">
        <v>340</v>
      </c>
      <c r="DX5" s="184">
        <v>211</v>
      </c>
      <c r="DY5" s="38">
        <v>213</v>
      </c>
      <c r="DZ5" s="38">
        <v>225</v>
      </c>
      <c r="EA5" s="36"/>
      <c r="EB5" s="36"/>
      <c r="EC5" s="36"/>
      <c r="ED5" s="36"/>
      <c r="EE5" s="36"/>
      <c r="EF5" s="38" t="s">
        <v>61</v>
      </c>
      <c r="EG5" s="55" t="s">
        <v>62</v>
      </c>
      <c r="EH5" s="36" t="s">
        <v>63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253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64</v>
      </c>
      <c r="BD6" s="41"/>
      <c r="BE6" s="66"/>
      <c r="BF6" s="66"/>
      <c r="BG6" s="68"/>
      <c r="BH6" s="64" t="s">
        <v>49</v>
      </c>
      <c r="BI6" s="60"/>
      <c r="BJ6" s="153" t="s">
        <v>18</v>
      </c>
      <c r="BK6" s="66" t="s">
        <v>71</v>
      </c>
      <c r="BL6" s="154"/>
      <c r="BM6" s="154" t="s">
        <v>19</v>
      </c>
      <c r="BN6" s="147" t="s">
        <v>65</v>
      </c>
      <c r="BO6" s="177" t="s">
        <v>49</v>
      </c>
      <c r="BP6" s="153"/>
      <c r="BQ6" s="69"/>
      <c r="BR6" s="69"/>
      <c r="BS6" s="50" t="s">
        <v>91</v>
      </c>
      <c r="BT6" s="69"/>
      <c r="BU6" s="70"/>
      <c r="BV6" s="69" t="s">
        <v>89</v>
      </c>
      <c r="BW6" s="50" t="s">
        <v>20</v>
      </c>
      <c r="BX6" s="176"/>
      <c r="BY6" s="147" t="s">
        <v>66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55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 t="s">
        <v>23</v>
      </c>
      <c r="DT6" s="74" t="s">
        <v>23</v>
      </c>
      <c r="DU6" s="74" t="s">
        <v>67</v>
      </c>
      <c r="DV6" s="74" t="s">
        <v>67</v>
      </c>
      <c r="DW6" s="74" t="s">
        <v>67</v>
      </c>
      <c r="DX6" s="74" t="s">
        <v>22</v>
      </c>
      <c r="DY6" s="62" t="s">
        <v>22</v>
      </c>
      <c r="DZ6" s="74" t="s">
        <v>87</v>
      </c>
      <c r="EA6" s="62"/>
      <c r="EB6" s="62"/>
      <c r="EC6" s="62"/>
      <c r="ED6" s="62"/>
      <c r="EE6" s="62"/>
      <c r="EF6" s="59"/>
      <c r="EG6" s="64"/>
      <c r="EH6" s="59" t="s">
        <v>68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253" s="13" customFormat="1" ht="21" customHeight="1" thickBot="1">
      <c r="A7" s="76"/>
      <c r="B7" s="76"/>
      <c r="C7" s="77">
        <v>6551670.54</v>
      </c>
      <c r="D7" s="78">
        <v>19301880.449999999</v>
      </c>
      <c r="E7" s="78">
        <v>2132248.6800000002</v>
      </c>
      <c r="F7" s="78">
        <v>2059616.22</v>
      </c>
      <c r="G7" s="78">
        <v>796703.04</v>
      </c>
      <c r="H7" s="78">
        <v>1865821.89</v>
      </c>
      <c r="I7" s="78">
        <v>107122.5</v>
      </c>
      <c r="J7" s="78">
        <v>53424.46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40000</v>
      </c>
      <c r="V7" s="78">
        <v>141421.23000000001</v>
      </c>
      <c r="W7" s="79">
        <v>0</v>
      </c>
      <c r="X7" s="80">
        <v>33049909.010000002</v>
      </c>
      <c r="Y7" s="77">
        <v>493082.33</v>
      </c>
      <c r="Z7" s="78">
        <v>68374.69</v>
      </c>
      <c r="AA7" s="78">
        <v>0</v>
      </c>
      <c r="AB7" s="78">
        <v>766398.97</v>
      </c>
      <c r="AC7" s="78">
        <v>0</v>
      </c>
      <c r="AD7" s="78">
        <v>5256932.24</v>
      </c>
      <c r="AE7" s="78">
        <v>0</v>
      </c>
      <c r="AF7" s="79">
        <v>0</v>
      </c>
      <c r="AG7" s="80">
        <v>6584788.2300000004</v>
      </c>
      <c r="AH7" s="80">
        <v>39634697.240000002</v>
      </c>
      <c r="AI7" s="78">
        <v>2873253.02</v>
      </c>
      <c r="AJ7" s="78">
        <v>13589047.869999999</v>
      </c>
      <c r="AK7" s="78">
        <v>1494526.09</v>
      </c>
      <c r="AL7" s="80">
        <v>17956826.98</v>
      </c>
      <c r="AM7" s="78">
        <v>547429.82999999996</v>
      </c>
      <c r="AN7" s="79">
        <v>4892957.59</v>
      </c>
      <c r="AO7" s="79">
        <v>451313.39</v>
      </c>
      <c r="AP7" s="80">
        <v>5891700.8099999996</v>
      </c>
      <c r="AQ7" s="78">
        <v>3400</v>
      </c>
      <c r="AR7" s="78">
        <v>0</v>
      </c>
      <c r="AS7" s="78">
        <v>15664.73</v>
      </c>
      <c r="AT7" s="78">
        <v>106619.12</v>
      </c>
      <c r="AU7" s="80">
        <v>122283.85</v>
      </c>
      <c r="AV7" s="78">
        <v>30030</v>
      </c>
      <c r="AW7" s="78">
        <v>1393493.63</v>
      </c>
      <c r="AX7" s="78">
        <v>308001.40999999997</v>
      </c>
      <c r="AY7" s="79">
        <v>182934.88</v>
      </c>
      <c r="AZ7" s="80">
        <v>1884429.92</v>
      </c>
      <c r="BA7" s="78">
        <v>656437</v>
      </c>
      <c r="BB7" s="78">
        <v>22450.58</v>
      </c>
      <c r="BC7" s="78">
        <v>25140</v>
      </c>
      <c r="BD7" s="78">
        <v>13717.2</v>
      </c>
      <c r="BE7" s="78">
        <v>0</v>
      </c>
      <c r="BF7" s="78">
        <v>0</v>
      </c>
      <c r="BG7" s="79">
        <v>0</v>
      </c>
      <c r="BH7" s="80">
        <v>717744.78</v>
      </c>
      <c r="BI7" s="81">
        <v>0</v>
      </c>
      <c r="BJ7" s="155">
        <v>736711.4</v>
      </c>
      <c r="BK7" s="78">
        <v>1610593.6</v>
      </c>
      <c r="BL7" s="78">
        <v>324044.5</v>
      </c>
      <c r="BM7" s="156">
        <v>107122.5</v>
      </c>
      <c r="BN7" s="148">
        <v>2778472</v>
      </c>
      <c r="BO7" s="79">
        <v>17568.2</v>
      </c>
      <c r="BP7" s="155">
        <v>115901.22</v>
      </c>
      <c r="BQ7" s="78">
        <v>231239</v>
      </c>
      <c r="BR7" s="78">
        <v>43148.94</v>
      </c>
      <c r="BS7" s="78">
        <v>44100</v>
      </c>
      <c r="BT7" s="78">
        <v>0</v>
      </c>
      <c r="BU7" s="79">
        <v>0</v>
      </c>
      <c r="BV7" s="78">
        <v>4300</v>
      </c>
      <c r="BW7" s="78">
        <v>53424.46</v>
      </c>
      <c r="BX7" s="156">
        <v>0</v>
      </c>
      <c r="BY7" s="148">
        <v>492113.62</v>
      </c>
      <c r="BZ7" s="80">
        <v>3288153.82</v>
      </c>
      <c r="CA7" s="77">
        <v>0</v>
      </c>
      <c r="CB7" s="81">
        <v>0</v>
      </c>
      <c r="CC7" s="181">
        <v>83679.990000000005</v>
      </c>
      <c r="CD7" s="181">
        <v>455</v>
      </c>
      <c r="CE7" s="81">
        <v>9286.9</v>
      </c>
      <c r="CF7" s="181">
        <v>0</v>
      </c>
      <c r="CG7" s="81">
        <v>0</v>
      </c>
      <c r="CH7" s="79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9">
        <v>0</v>
      </c>
      <c r="CP7" s="80">
        <v>0</v>
      </c>
      <c r="CQ7" s="77">
        <v>1423590.06</v>
      </c>
      <c r="CR7" s="79">
        <v>0</v>
      </c>
      <c r="CS7" s="78">
        <v>277995</v>
      </c>
      <c r="CT7" s="79">
        <v>0</v>
      </c>
      <c r="CU7" s="79">
        <v>0</v>
      </c>
      <c r="CV7" s="79">
        <v>0</v>
      </c>
      <c r="CW7" s="80">
        <v>277995</v>
      </c>
      <c r="CX7" s="81">
        <v>14174</v>
      </c>
      <c r="CY7" s="77">
        <v>0</v>
      </c>
      <c r="CZ7" s="78">
        <v>0</v>
      </c>
      <c r="DA7" s="78">
        <v>0</v>
      </c>
      <c r="DB7" s="79">
        <v>0</v>
      </c>
      <c r="DC7" s="80">
        <v>14174</v>
      </c>
      <c r="DD7" s="80">
        <v>292169</v>
      </c>
      <c r="DE7" s="81">
        <v>0</v>
      </c>
      <c r="DF7" s="79">
        <v>0</v>
      </c>
      <c r="DG7" s="79">
        <v>0</v>
      </c>
      <c r="DH7" s="79">
        <v>0</v>
      </c>
      <c r="DI7" s="79">
        <v>0</v>
      </c>
      <c r="DJ7" s="82">
        <v>0</v>
      </c>
      <c r="DK7" s="81">
        <v>0</v>
      </c>
      <c r="DL7" s="79">
        <v>0</v>
      </c>
      <c r="DM7" s="79">
        <v>30300</v>
      </c>
      <c r="DN7" s="79">
        <v>0</v>
      </c>
      <c r="DO7" s="79">
        <v>77415</v>
      </c>
      <c r="DP7" s="80">
        <v>107715</v>
      </c>
      <c r="DQ7" s="80">
        <v>31811466.109999999</v>
      </c>
      <c r="DR7" s="81">
        <v>162761.28</v>
      </c>
      <c r="DS7" s="81">
        <v>596237.09</v>
      </c>
      <c r="DT7" s="78">
        <v>7400.6</v>
      </c>
      <c r="DU7" s="78">
        <v>53100.33</v>
      </c>
      <c r="DV7" s="79">
        <v>70300</v>
      </c>
      <c r="DW7" s="79">
        <v>369682</v>
      </c>
      <c r="DX7" s="79">
        <v>52515.12</v>
      </c>
      <c r="DY7" s="79">
        <v>15859.57</v>
      </c>
      <c r="DZ7" s="79">
        <v>5256932.24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80">
        <v>6584788.2300000004</v>
      </c>
      <c r="EG7" s="80">
        <v>38396254.340000004</v>
      </c>
      <c r="EH7" s="78">
        <v>396479.96</v>
      </c>
      <c r="EI7" s="12"/>
      <c r="EJ7" s="75"/>
      <c r="EK7" s="12"/>
      <c r="EL7" s="57"/>
    </row>
    <row r="8" spans="1:253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t="shared" ref="X8:X31" si="0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t="shared" ref="AG8:AG31" si="1">AF8+AE8+AD8+AC8+AB8+AA8+Z8+Y8</f>
        <v>0</v>
      </c>
      <c r="AH8" s="80">
        <f t="shared" ref="AH8:AH31" si="2">AG8+X8</f>
        <v>0</v>
      </c>
      <c r="AI8" s="86"/>
      <c r="AJ8" s="85"/>
      <c r="AK8" s="87"/>
      <c r="AL8" s="80">
        <f t="shared" ref="AL8:AL31" si="3">AK8+AJ8+AI8</f>
        <v>0</v>
      </c>
      <c r="AM8" s="88"/>
      <c r="AN8" s="89"/>
      <c r="AO8" s="89"/>
      <c r="AP8" s="80">
        <f t="shared" ref="AP8:AP31" si="4">AO8+AN8+AM8</f>
        <v>0</v>
      </c>
      <c r="AQ8" s="88"/>
      <c r="AR8" s="89"/>
      <c r="AS8" s="88"/>
      <c r="AT8" s="89"/>
      <c r="AU8" s="80">
        <f t="shared" ref="AU8:AU31" si="5">AS8+AT8</f>
        <v>0</v>
      </c>
      <c r="AV8" s="91"/>
      <c r="AW8" s="90"/>
      <c r="AX8" s="88"/>
      <c r="AY8" s="89"/>
      <c r="AZ8" s="80">
        <f t="shared" ref="AZ8:AZ31" si="6">AY8+AX8+AW8</f>
        <v>0</v>
      </c>
      <c r="BA8" s="86"/>
      <c r="BB8" s="88"/>
      <c r="BC8" s="88"/>
      <c r="BD8" s="88"/>
      <c r="BE8" s="88"/>
      <c r="BF8" s="88"/>
      <c r="BG8" s="89"/>
      <c r="BH8" s="80">
        <f t="shared" ref="BH8:BH31" si="7">BG8+BF8+BE8+BD8+BC8+BB8+BA8</f>
        <v>0</v>
      </c>
      <c r="BI8" s="85"/>
      <c r="BJ8" s="157"/>
      <c r="BK8" s="88"/>
      <c r="BL8" s="88"/>
      <c r="BM8" s="158"/>
      <c r="BN8" s="148">
        <f t="shared" ref="BN8:BN31" si="8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t="shared" ref="BY8:BY31" si="9">BX8+BW8+BV8+BU8+BT8+BS8+BR8+BQ8+BP8</f>
        <v>0</v>
      </c>
      <c r="BZ8" s="80">
        <f t="shared" ref="BZ8:BZ31" si="10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t="shared" ref="CP8:CP31" si="11">CO8+CN8+CM8+CL8+CK8+CJ8+CI8</f>
        <v>0</v>
      </c>
      <c r="CQ8" s="90"/>
      <c r="CR8" s="89"/>
      <c r="CS8" s="86"/>
      <c r="CT8" s="88"/>
      <c r="CU8" s="89"/>
      <c r="CV8" s="89"/>
      <c r="CW8" s="80">
        <f t="shared" ref="CW8:CW31" si="12">CV8+CU8+CT8+CS8</f>
        <v>0</v>
      </c>
      <c r="CX8" s="92"/>
      <c r="CY8" s="88"/>
      <c r="CZ8" s="88"/>
      <c r="DA8" s="88"/>
      <c r="DB8" s="89"/>
      <c r="DC8" s="80">
        <f t="shared" ref="DC8:DC31" si="13">DB8+DA8+CZ8+CY8+CX8</f>
        <v>0</v>
      </c>
      <c r="DD8" s="80">
        <f t="shared" ref="DD8:DD31" si="14">DC8+CW8</f>
        <v>0</v>
      </c>
      <c r="DE8" s="93"/>
      <c r="DF8" s="93"/>
      <c r="DG8" s="94"/>
      <c r="DH8" s="93"/>
      <c r="DI8" s="89"/>
      <c r="DJ8" s="82">
        <f t="shared" ref="DJ8:DJ31" si="15">DI8+DH8+DG8</f>
        <v>0</v>
      </c>
      <c r="DK8" s="85"/>
      <c r="DL8" s="89"/>
      <c r="DM8" s="89"/>
      <c r="DN8" s="89"/>
      <c r="DO8" s="89"/>
      <c r="DP8" s="80">
        <f t="shared" ref="DP8:DP31" si="16">DO8+DN8+DM8+DL8+DK8</f>
        <v>0</v>
      </c>
      <c r="DQ8" s="80">
        <f t="shared" ref="DQ8:DQ31" si="17">DP8+DJ8+DF8+DE8+DD8+CR8+CQ8+CP8+CH8+CG8+CF8+CE8+CD8+CC8+CB8+CA8+BZ8+BI8+BH8+AZ8+AV8+AU8+AR8+AQ8+AP8+AL8</f>
        <v>0</v>
      </c>
      <c r="DR8" s="85"/>
      <c r="DS8" s="88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t="shared" ref="EF8:EF31" si="18">EE8+ED8+EC8+EB8+EA8+DZ8+DY8+DX8+DW8+DV8+DU8+DT8+DS8+DR8</f>
        <v>0</v>
      </c>
      <c r="EG8" s="80">
        <f t="shared" ref="EG8:EG31" si="19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253" ht="13.5" thickBot="1">
      <c r="A9" s="96" t="s">
        <v>93</v>
      </c>
      <c r="B9" s="96"/>
      <c r="C9" s="97">
        <v>22600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22600</v>
      </c>
      <c r="Y9" s="97">
        <v>43826.62</v>
      </c>
      <c r="Z9" s="97"/>
      <c r="AA9" s="97"/>
      <c r="AB9" s="97"/>
      <c r="AC9" s="97"/>
      <c r="AD9" s="97"/>
      <c r="AE9" s="97"/>
      <c r="AF9" s="97"/>
      <c r="AG9" s="80">
        <f t="shared" si="1"/>
        <v>43826.62</v>
      </c>
      <c r="AH9" s="80">
        <f t="shared" si="2"/>
        <v>66426.62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101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253" ht="13.5" thickBot="1">
      <c r="A10" s="96" t="s">
        <v>94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0</v>
      </c>
      <c r="Y10" s="97"/>
      <c r="Z10" s="97"/>
      <c r="AA10" s="97"/>
      <c r="AB10" s="97"/>
      <c r="AC10" s="97"/>
      <c r="AD10" s="97"/>
      <c r="AE10" s="97"/>
      <c r="AF10" s="97"/>
      <c r="AG10" s="80">
        <f t="shared" si="1"/>
        <v>0</v>
      </c>
      <c r="AH10" s="80">
        <f t="shared" si="2"/>
        <v>0</v>
      </c>
      <c r="AI10" s="106">
        <v>22600</v>
      </c>
      <c r="AJ10" s="140"/>
      <c r="AK10" s="103">
        <v>73570.19</v>
      </c>
      <c r="AL10" s="80">
        <f t="shared" si="3"/>
        <v>96170.19</v>
      </c>
      <c r="AM10" s="101"/>
      <c r="AN10" s="102"/>
      <c r="AO10" s="102">
        <v>22218.2</v>
      </c>
      <c r="AP10" s="80">
        <f t="shared" si="4"/>
        <v>22218.2</v>
      </c>
      <c r="AQ10" s="101"/>
      <c r="AR10" s="102"/>
      <c r="AS10" s="101"/>
      <c r="AT10" s="102"/>
      <c r="AU10" s="80">
        <f t="shared" si="5"/>
        <v>0</v>
      </c>
      <c r="AV10" s="103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>
        <v>43826.62</v>
      </c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43826.62</v>
      </c>
      <c r="BZ10" s="80">
        <f t="shared" si="10"/>
        <v>43826.62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162215.01</v>
      </c>
      <c r="DR10" s="99"/>
      <c r="DS10" s="101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162215.01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253" ht="13.5" thickBot="1">
      <c r="A11" s="96" t="s">
        <v>95</v>
      </c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0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0</v>
      </c>
      <c r="AI11" s="98"/>
      <c r="AJ11" s="141">
        <v>887.04</v>
      </c>
      <c r="AK11" s="100"/>
      <c r="AL11" s="80">
        <f t="shared" si="3"/>
        <v>887.04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>
        <v>19864</v>
      </c>
      <c r="DO11" s="102">
        <v>1800</v>
      </c>
      <c r="DP11" s="80">
        <f t="shared" si="16"/>
        <v>21664</v>
      </c>
      <c r="DQ11" s="80">
        <f t="shared" si="17"/>
        <v>22551.040000000001</v>
      </c>
      <c r="DR11" s="99"/>
      <c r="DS11" s="101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22551.040000000001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253" ht="13.5" thickBot="1">
      <c r="A12" s="96" t="s">
        <v>96</v>
      </c>
      <c r="B12" s="96"/>
      <c r="C12" s="97"/>
      <c r="D12" s="97">
        <v>790000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790000</v>
      </c>
      <c r="Y12" s="97"/>
      <c r="Z12" s="97"/>
      <c r="AA12" s="97"/>
      <c r="AB12" s="97">
        <v>38744</v>
      </c>
      <c r="AC12" s="97"/>
      <c r="AD12" s="97"/>
      <c r="AE12" s="97"/>
      <c r="AF12" s="97"/>
      <c r="AG12" s="80">
        <f t="shared" si="1"/>
        <v>38744</v>
      </c>
      <c r="AH12" s="80">
        <f t="shared" si="2"/>
        <v>828744</v>
      </c>
      <c r="AI12" s="106"/>
      <c r="AJ12" s="140"/>
      <c r="AK12" s="103"/>
      <c r="AL12" s="80">
        <f t="shared" si="3"/>
        <v>0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0</v>
      </c>
      <c r="DR12" s="99"/>
      <c r="DS12" s="101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0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253" ht="13.5" thickBot="1">
      <c r="A13" s="109" t="s">
        <v>97</v>
      </c>
      <c r="B13" s="109"/>
      <c r="C13" s="97"/>
      <c r="D13" s="97">
        <v>-92853.2</v>
      </c>
      <c r="E13" s="97">
        <v>92853.2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0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0</v>
      </c>
      <c r="AI13" s="98"/>
      <c r="AJ13" s="85"/>
      <c r="AK13" s="100"/>
      <c r="AL13" s="80">
        <f t="shared" si="3"/>
        <v>0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>
        <v>92853.2</v>
      </c>
      <c r="CR13" s="102"/>
      <c r="CS13" s="98"/>
      <c r="CT13" s="101"/>
      <c r="CU13" s="102"/>
      <c r="CV13" s="102"/>
      <c r="CW13" s="80">
        <f t="shared" ref="CW13:CW23" si="20">CV13+CU13+CT13+CS12</f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92853.2</v>
      </c>
      <c r="DR13" s="99"/>
      <c r="DS13" s="101">
        <v>38744</v>
      </c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38744</v>
      </c>
      <c r="EG13" s="80">
        <f t="shared" si="19"/>
        <v>131597.20000000001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253" ht="13.5" thickBot="1">
      <c r="A14" s="110" t="s">
        <v>98</v>
      </c>
      <c r="B14" s="109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0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0</v>
      </c>
      <c r="AI14" s="98"/>
      <c r="AJ14" s="99">
        <v>312795.69</v>
      </c>
      <c r="AK14" s="100"/>
      <c r="AL14" s="80">
        <f t="shared" si="3"/>
        <v>312795.69</v>
      </c>
      <c r="AM14" s="101"/>
      <c r="AN14" s="102">
        <v>169405.43</v>
      </c>
      <c r="AO14" s="102"/>
      <c r="AP14" s="80">
        <f t="shared" si="4"/>
        <v>169405.43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>
        <v>13418.97</v>
      </c>
      <c r="CD14" s="99">
        <v>65</v>
      </c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20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495685.08999999997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495685.08999999997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253" ht="13.5" thickBot="1">
      <c r="A15" s="110" t="s">
        <v>99</v>
      </c>
      <c r="B15" s="10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/>
      <c r="AJ15" s="99"/>
      <c r="AK15" s="100"/>
      <c r="AL15" s="80">
        <f t="shared" si="3"/>
        <v>0</v>
      </c>
      <c r="AM15" s="101"/>
      <c r="AN15" s="102"/>
      <c r="AO15" s="102"/>
      <c r="AP15" s="80">
        <f t="shared" si="4"/>
        <v>0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/>
      <c r="AY15" s="102"/>
      <c r="AZ15" s="80">
        <f t="shared" si="6"/>
        <v>0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20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>
        <v>5000</v>
      </c>
      <c r="DP15" s="80">
        <f t="shared" si="16"/>
        <v>5000</v>
      </c>
      <c r="DQ15" s="80">
        <f t="shared" si="17"/>
        <v>5000</v>
      </c>
      <c r="DR15" s="99"/>
      <c r="DS15" s="99"/>
      <c r="DT15" s="101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5000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253" ht="13.5" thickBot="1">
      <c r="A16" s="110" t="s">
        <v>100</v>
      </c>
      <c r="B16" s="109"/>
      <c r="C16" s="97"/>
      <c r="D16" s="97"/>
      <c r="E16" s="97"/>
      <c r="F16" s="97"/>
      <c r="G16" s="97"/>
      <c r="H16" s="97"/>
      <c r="I16" s="97"/>
      <c r="J16" s="97"/>
      <c r="K16" s="97"/>
      <c r="L16" s="97">
        <v>43826.62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43826.62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43826.62</v>
      </c>
      <c r="AI16" s="98"/>
      <c r="AJ16" s="99"/>
      <c r="AK16" s="100"/>
      <c r="AL16" s="80">
        <f t="shared" si="3"/>
        <v>0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20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0</v>
      </c>
      <c r="DS16" s="99"/>
      <c r="DT16" s="101"/>
      <c r="DU16" s="102"/>
      <c r="DV16" s="102">
        <v>43826.62</v>
      </c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43826.62</v>
      </c>
      <c r="EG16" s="80">
        <f t="shared" si="19"/>
        <v>43826.62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253" ht="13.5" thickBot="1">
      <c r="A17" s="110" t="s">
        <v>101</v>
      </c>
      <c r="B17" s="109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0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0</v>
      </c>
      <c r="AI17" s="98"/>
      <c r="AJ17" s="99"/>
      <c r="AK17" s="100"/>
      <c r="AL17" s="80">
        <f t="shared" si="3"/>
        <v>0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>
        <v>154770</v>
      </c>
      <c r="BL17" s="101"/>
      <c r="BM17" s="160"/>
      <c r="BN17" s="148">
        <f t="shared" si="8"/>
        <v>154770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154770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20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154770</v>
      </c>
      <c r="DS17" s="99"/>
      <c r="DT17" s="101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154770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253" ht="13.5" thickBot="1">
      <c r="A18" s="110" t="s">
        <v>102</v>
      </c>
      <c r="B18" s="109"/>
      <c r="C18" s="97">
        <v>201453.99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201453.99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201453.99</v>
      </c>
      <c r="AI18" s="98"/>
      <c r="AJ18" s="99"/>
      <c r="AK18" s="100"/>
      <c r="AL18" s="80">
        <f t="shared" si="3"/>
        <v>0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20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0</v>
      </c>
      <c r="DS18" s="99"/>
      <c r="DT18" s="101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0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253" ht="13.5" thickBot="1">
      <c r="A19" s="110" t="s">
        <v>104</v>
      </c>
      <c r="B19" s="109"/>
      <c r="C19" s="97">
        <v>14025.55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14025.55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14025.55</v>
      </c>
      <c r="AI19" s="98">
        <v>191996.73</v>
      </c>
      <c r="AJ19" s="99"/>
      <c r="AK19" s="100"/>
      <c r="AL19" s="80">
        <f t="shared" si="3"/>
        <v>191996.73</v>
      </c>
      <c r="AM19" s="101">
        <v>709.1</v>
      </c>
      <c r="AN19" s="102"/>
      <c r="AO19" s="102"/>
      <c r="AP19" s="80">
        <f t="shared" si="4"/>
        <v>709.1</v>
      </c>
      <c r="AQ19" s="101"/>
      <c r="AR19" s="102"/>
      <c r="AS19" s="101"/>
      <c r="AT19" s="102"/>
      <c r="AU19" s="80">
        <f t="shared" si="5"/>
        <v>0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>
        <v>7304.44</v>
      </c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7304.44</v>
      </c>
      <c r="BZ19" s="80">
        <f t="shared" si="10"/>
        <v>7304.44</v>
      </c>
      <c r="CA19" s="103"/>
      <c r="CB19" s="103"/>
      <c r="CC19" s="101"/>
      <c r="CD19" s="99"/>
      <c r="CE19" s="101">
        <v>1443.72</v>
      </c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20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201453.99000000002</v>
      </c>
      <c r="DS19" s="99"/>
      <c r="DT19" s="101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201453.99000000002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253" ht="13.5" thickBot="1">
      <c r="A20" s="110" t="s">
        <v>105</v>
      </c>
      <c r="B20" s="109"/>
      <c r="C20" s="97">
        <v>1896.91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1896.91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1896.91</v>
      </c>
      <c r="AI20" s="98"/>
      <c r="AJ20" s="99"/>
      <c r="AK20" s="100"/>
      <c r="AL20" s="80">
        <f t="shared" si="3"/>
        <v>0</v>
      </c>
      <c r="AM20" s="101"/>
      <c r="AN20" s="102"/>
      <c r="AO20" s="102"/>
      <c r="AP20" s="80">
        <f t="shared" si="4"/>
        <v>0</v>
      </c>
      <c r="AQ20" s="101"/>
      <c r="AR20" s="102"/>
      <c r="AS20" s="101"/>
      <c r="AT20" s="102"/>
      <c r="AU20" s="80">
        <f t="shared" si="5"/>
        <v>0</v>
      </c>
      <c r="AV20" s="104"/>
      <c r="AW20" s="103">
        <v>847.15</v>
      </c>
      <c r="AX20" s="101"/>
      <c r="AY20" s="102">
        <v>13178.4</v>
      </c>
      <c r="AZ20" s="80">
        <f t="shared" si="6"/>
        <v>14025.55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20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14025.55</v>
      </c>
      <c r="DS20" s="99"/>
      <c r="DT20" s="101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14025.55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253" ht="13.5" thickBot="1">
      <c r="A21" s="110" t="s">
        <v>106</v>
      </c>
      <c r="B21" s="109"/>
      <c r="C21" s="97">
        <v>100972.23</v>
      </c>
      <c r="D21" s="97">
        <v>-13327.39</v>
      </c>
      <c r="E21" s="97">
        <v>13327.39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100972.23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100972.23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>
        <v>1896.91</v>
      </c>
      <c r="AT21" s="102">
        <v>13327.39</v>
      </c>
      <c r="AU21" s="80">
        <f t="shared" si="5"/>
        <v>15224.3</v>
      </c>
      <c r="AV21" s="104"/>
      <c r="AW21" s="103"/>
      <c r="AX21" s="101"/>
      <c r="AY21" s="102"/>
      <c r="AZ21" s="80">
        <f t="shared" si="6"/>
        <v>0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20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15224.3</v>
      </c>
      <c r="DS21" s="99"/>
      <c r="DT21" s="101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15224.3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253" ht="13.5" thickBot="1">
      <c r="A22" s="110" t="s">
        <v>107</v>
      </c>
      <c r="B22" s="109"/>
      <c r="C22" s="97"/>
      <c r="D22" s="97">
        <v>683335</v>
      </c>
      <c r="E22" s="97"/>
      <c r="F22" s="97"/>
      <c r="G22" s="97">
        <v>95000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778335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778335</v>
      </c>
      <c r="AI22" s="102"/>
      <c r="AJ22" s="140"/>
      <c r="AK22" s="105"/>
      <c r="AL22" s="80">
        <f t="shared" si="3"/>
        <v>0</v>
      </c>
      <c r="AM22" s="101">
        <v>100972.23</v>
      </c>
      <c r="AN22" s="102"/>
      <c r="AO22" s="102"/>
      <c r="AP22" s="80">
        <f t="shared" si="4"/>
        <v>100972.23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/>
      <c r="AY22" s="113"/>
      <c r="AZ22" s="80">
        <f t="shared" si="6"/>
        <v>0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20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100972.23</v>
      </c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>EE22+ED22+EC22+EB22+EA22+DZ22+DY22+DX22+DW22+DV22+DU22+DU21+DT21+DS21</f>
        <v>0</v>
      </c>
      <c r="EG22" s="80">
        <f t="shared" si="19"/>
        <v>100972.23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253" ht="13.5" thickBot="1">
      <c r="A23" s="110" t="s">
        <v>108</v>
      </c>
      <c r="B23" s="109"/>
      <c r="C23" s="97"/>
      <c r="D23" s="97"/>
      <c r="E23" s="97"/>
      <c r="F23" s="97">
        <v>290996.65000000002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290996.65000000002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290996.65000000002</v>
      </c>
      <c r="AI23" s="106"/>
      <c r="AJ23" s="140"/>
      <c r="AK23" s="99"/>
      <c r="AL23" s="80">
        <f t="shared" si="3"/>
        <v>0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3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T23" s="101"/>
      <c r="CU23" s="102"/>
      <c r="CV23" s="102"/>
      <c r="CW23" s="80">
        <f t="shared" si="20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0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0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253" ht="13.5" thickBot="1">
      <c r="A24" s="110" t="s">
        <v>109</v>
      </c>
      <c r="B24" s="109"/>
      <c r="C24" s="97"/>
      <c r="D24" s="97"/>
      <c r="E24" s="97"/>
      <c r="F24" s="97"/>
      <c r="G24" s="97"/>
      <c r="H24" s="97">
        <v>95000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95000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95000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0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0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253" ht="13.5" thickBot="1">
      <c r="A25" s="110" t="s">
        <v>110</v>
      </c>
      <c r="B25" s="109"/>
      <c r="C25" s="97">
        <v>92377.69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92377.69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92377.69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0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0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253" ht="13.5" thickBot="1">
      <c r="A26" s="110" t="s">
        <v>111</v>
      </c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>
        <v>4000.94</v>
      </c>
      <c r="AY26" s="102">
        <v>3576.75</v>
      </c>
      <c r="AZ26" s="80">
        <f t="shared" si="6"/>
        <v>7577.6900000000005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>
        <v>84800</v>
      </c>
      <c r="BT26" s="101"/>
      <c r="BU26" s="101"/>
      <c r="BV26" s="101"/>
      <c r="BW26" s="102"/>
      <c r="BX26" s="160"/>
      <c r="BY26" s="148">
        <f t="shared" si="9"/>
        <v>84800</v>
      </c>
      <c r="BZ26" s="80">
        <f t="shared" si="10"/>
        <v>84800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92377.69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92377.69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253" ht="13.5" thickBot="1">
      <c r="A27" s="110" t="s">
        <v>112</v>
      </c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>
        <v>533335</v>
      </c>
      <c r="AK27" s="99"/>
      <c r="AL27" s="80">
        <f t="shared" si="3"/>
        <v>533335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533335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533335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253" ht="13.5" thickBot="1">
      <c r="A28" s="110" t="s">
        <v>113</v>
      </c>
      <c r="B28" s="109"/>
      <c r="C28" s="97">
        <v>96770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96770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96770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253" s="13" customFormat="1" ht="13.5" thickBot="1">
      <c r="A29" s="110" t="s">
        <v>114</v>
      </c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>
        <v>96770</v>
      </c>
      <c r="AJ29" s="142"/>
      <c r="AK29" s="118"/>
      <c r="AL29" s="80">
        <f t="shared" si="3"/>
        <v>96770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96770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96770</v>
      </c>
      <c r="EH29" s="78"/>
      <c r="EI29" s="107"/>
      <c r="EJ29" s="95"/>
      <c r="EK29" s="111"/>
    </row>
    <row r="30" spans="1:253" s="111" customFormat="1" ht="18.75" customHeight="1" thickBot="1">
      <c r="A30" s="124" t="s">
        <v>69</v>
      </c>
      <c r="B30" s="124"/>
      <c r="C30" s="125">
        <f>SUM(C8:C29)</f>
        <v>530096.37</v>
      </c>
      <c r="D30" s="125">
        <f t="shared" ref="D30:AB30" si="21">SUM(D8:D29)</f>
        <v>1367154.4100000001</v>
      </c>
      <c r="E30" s="125">
        <f t="shared" si="21"/>
        <v>106180.59</v>
      </c>
      <c r="F30" s="125">
        <f t="shared" si="21"/>
        <v>290996.65000000002</v>
      </c>
      <c r="G30" s="125">
        <f t="shared" si="21"/>
        <v>95000</v>
      </c>
      <c r="H30" s="125">
        <f t="shared" si="21"/>
        <v>95000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43826.62</v>
      </c>
      <c r="M30" s="125">
        <f>SUM(M8:M29)</f>
        <v>0</v>
      </c>
      <c r="N30" s="125">
        <f t="shared" si="21"/>
        <v>0</v>
      </c>
      <c r="O30" s="125">
        <f t="shared" si="21"/>
        <v>0</v>
      </c>
      <c r="P30" s="125">
        <f t="shared" si="21"/>
        <v>0</v>
      </c>
      <c r="Q30" s="125">
        <f t="shared" si="21"/>
        <v>0</v>
      </c>
      <c r="R30" s="125">
        <f t="shared" si="21"/>
        <v>0</v>
      </c>
      <c r="S30" s="125">
        <f t="shared" si="21"/>
        <v>0</v>
      </c>
      <c r="T30" s="125">
        <f t="shared" si="21"/>
        <v>0</v>
      </c>
      <c r="U30" s="125">
        <f t="shared" si="21"/>
        <v>0</v>
      </c>
      <c r="V30" s="125">
        <f t="shared" si="21"/>
        <v>0</v>
      </c>
      <c r="W30" s="125">
        <f t="shared" si="21"/>
        <v>0</v>
      </c>
      <c r="X30" s="80">
        <f t="shared" si="0"/>
        <v>2528254.64</v>
      </c>
      <c r="Y30" s="125">
        <f t="shared" si="21"/>
        <v>43826.62</v>
      </c>
      <c r="Z30" s="125">
        <f t="shared" si="21"/>
        <v>0</v>
      </c>
      <c r="AA30" s="125">
        <f t="shared" si="21"/>
        <v>0</v>
      </c>
      <c r="AB30" s="125">
        <f t="shared" si="21"/>
        <v>38744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82570.62</v>
      </c>
      <c r="AH30" s="80">
        <f t="shared" si="2"/>
        <v>2610825.2600000002</v>
      </c>
      <c r="AI30" s="129">
        <f>SUM(AI8:AI29)</f>
        <v>311366.73</v>
      </c>
      <c r="AJ30" s="144">
        <f>SUM(AJ8:AJ29)</f>
        <v>847017.73</v>
      </c>
      <c r="AK30" s="127">
        <f>SUM(AK8:AK29)</f>
        <v>73570.19</v>
      </c>
      <c r="AL30" s="80">
        <f t="shared" si="3"/>
        <v>1231954.6499999999</v>
      </c>
      <c r="AM30" s="127">
        <f>SUM(AM8:AM29)</f>
        <v>101681.33</v>
      </c>
      <c r="AN30" s="127">
        <f>SUM(AN8:AN29)</f>
        <v>169405.43</v>
      </c>
      <c r="AO30" s="127">
        <f>SUM(AO8:AO29)</f>
        <v>22218.2</v>
      </c>
      <c r="AP30" s="80">
        <f t="shared" si="4"/>
        <v>293304.96000000002</v>
      </c>
      <c r="AQ30" s="127">
        <f>SUM(AQ8:AQ29)</f>
        <v>0</v>
      </c>
      <c r="AR30" s="128">
        <f t="shared" ref="AR30:BW30" si="22">SUM(AR8:AR29)</f>
        <v>0</v>
      </c>
      <c r="AS30" s="126">
        <f t="shared" si="22"/>
        <v>1896.91</v>
      </c>
      <c r="AT30" s="127">
        <f t="shared" si="22"/>
        <v>13327.39</v>
      </c>
      <c r="AU30" s="80">
        <f t="shared" si="5"/>
        <v>15224.3</v>
      </c>
      <c r="AV30" s="80">
        <f>SUM(AV8:AV29)</f>
        <v>0</v>
      </c>
      <c r="AW30" s="127">
        <f t="shared" si="22"/>
        <v>847.15</v>
      </c>
      <c r="AX30" s="127">
        <f t="shared" si="22"/>
        <v>4000.94</v>
      </c>
      <c r="AY30" s="128">
        <f t="shared" si="22"/>
        <v>16755.150000000001</v>
      </c>
      <c r="AZ30" s="80">
        <f t="shared" si="6"/>
        <v>21603.24</v>
      </c>
      <c r="BA30" s="128">
        <f>SUM(BA8:BA29)</f>
        <v>0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2"/>
        <v>0</v>
      </c>
      <c r="BG30" s="128">
        <f>SUM(BG8:BG29)</f>
        <v>0</v>
      </c>
      <c r="BH30" s="80">
        <f t="shared" si="7"/>
        <v>0</v>
      </c>
      <c r="BI30" s="128">
        <f>SUM(BI8:BI29)</f>
        <v>0</v>
      </c>
      <c r="BJ30" s="163">
        <f>SUM(BJ8:BJ29)</f>
        <v>0</v>
      </c>
      <c r="BK30" s="127">
        <f>SUM(BK8:BK29)</f>
        <v>154770</v>
      </c>
      <c r="BL30" s="127">
        <f>SUM(BL8:BL29)</f>
        <v>0</v>
      </c>
      <c r="BM30" s="164">
        <f t="shared" si="22"/>
        <v>0</v>
      </c>
      <c r="BN30" s="148">
        <f t="shared" si="8"/>
        <v>154770</v>
      </c>
      <c r="BO30" s="169">
        <f>SUM(BO8:BO29)</f>
        <v>0</v>
      </c>
      <c r="BP30" s="163">
        <f t="shared" si="22"/>
        <v>51131.060000000005</v>
      </c>
      <c r="BQ30" s="127">
        <f t="shared" si="22"/>
        <v>0</v>
      </c>
      <c r="BR30" s="127">
        <f t="shared" si="22"/>
        <v>0</v>
      </c>
      <c r="BS30" s="127">
        <f t="shared" si="22"/>
        <v>84800</v>
      </c>
      <c r="BT30" s="127">
        <f t="shared" si="22"/>
        <v>0</v>
      </c>
      <c r="BU30" s="127">
        <f t="shared" si="22"/>
        <v>0</v>
      </c>
      <c r="BV30" s="127">
        <f t="shared" si="22"/>
        <v>0</v>
      </c>
      <c r="BW30" s="127">
        <f t="shared" si="22"/>
        <v>0</v>
      </c>
      <c r="BX30" s="164">
        <f>SUM(BX8:BX29)</f>
        <v>0</v>
      </c>
      <c r="BY30" s="148">
        <f t="shared" si="9"/>
        <v>135931.06</v>
      </c>
      <c r="BZ30" s="80">
        <f t="shared" si="10"/>
        <v>290701.06</v>
      </c>
      <c r="CA30" s="127">
        <f t="shared" ref="CA30:CO30" si="23">SUM(CA8:CA29)</f>
        <v>0</v>
      </c>
      <c r="CB30" s="127">
        <f t="shared" si="23"/>
        <v>0</v>
      </c>
      <c r="CC30" s="127">
        <f t="shared" si="23"/>
        <v>13418.97</v>
      </c>
      <c r="CD30" s="127">
        <f t="shared" si="23"/>
        <v>65</v>
      </c>
      <c r="CE30" s="127">
        <f t="shared" si="23"/>
        <v>1443.72</v>
      </c>
      <c r="CF30" s="127">
        <f t="shared" si="23"/>
        <v>0</v>
      </c>
      <c r="CG30" s="127">
        <f t="shared" si="23"/>
        <v>0</v>
      </c>
      <c r="CH30" s="128">
        <f t="shared" si="23"/>
        <v>0</v>
      </c>
      <c r="CI30" s="126">
        <f t="shared" si="23"/>
        <v>0</v>
      </c>
      <c r="CJ30" s="127">
        <f t="shared" si="23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3"/>
        <v>0</v>
      </c>
      <c r="CO30" s="128">
        <f t="shared" si="23"/>
        <v>0</v>
      </c>
      <c r="CP30" s="80">
        <f t="shared" si="11"/>
        <v>0</v>
      </c>
      <c r="CQ30" s="127">
        <f t="shared" ref="CQ30:CV30" si="24">SUM(CQ8:CQ29)</f>
        <v>92853.2</v>
      </c>
      <c r="CR30" s="128">
        <f t="shared" si="24"/>
        <v>0</v>
      </c>
      <c r="CS30" s="126">
        <f t="shared" si="24"/>
        <v>0</v>
      </c>
      <c r="CT30" s="128">
        <f t="shared" si="24"/>
        <v>0</v>
      </c>
      <c r="CU30" s="128">
        <f t="shared" si="24"/>
        <v>0</v>
      </c>
      <c r="CV30" s="129">
        <f t="shared" si="24"/>
        <v>0</v>
      </c>
      <c r="CW30" s="80">
        <f t="shared" si="12"/>
        <v>0</v>
      </c>
      <c r="CX30" s="128">
        <f t="shared" ref="CX30:DF30" si="25">SUM(CX8:CX29)</f>
        <v>0</v>
      </c>
      <c r="CY30" s="127">
        <f t="shared" si="25"/>
        <v>0</v>
      </c>
      <c r="CZ30" s="130">
        <f t="shared" si="25"/>
        <v>0</v>
      </c>
      <c r="DA30" s="130">
        <f t="shared" si="25"/>
        <v>0</v>
      </c>
      <c r="DB30" s="130">
        <f t="shared" si="25"/>
        <v>0</v>
      </c>
      <c r="DC30" s="80">
        <f t="shared" si="13"/>
        <v>0</v>
      </c>
      <c r="DD30" s="80">
        <f t="shared" si="14"/>
        <v>0</v>
      </c>
      <c r="DE30" s="130">
        <f t="shared" si="25"/>
        <v>0</v>
      </c>
      <c r="DF30" s="130">
        <f t="shared" si="25"/>
        <v>0</v>
      </c>
      <c r="DG30" s="130">
        <f>SUM(DG8:DG29)</f>
        <v>0</v>
      </c>
      <c r="DH30" s="131">
        <f t="shared" ref="DH30:DO30" si="26">SUM(DH8:DH29)</f>
        <v>0</v>
      </c>
      <c r="DI30" s="131">
        <f t="shared" si="26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6"/>
        <v>0</v>
      </c>
      <c r="DN30" s="131">
        <f t="shared" si="26"/>
        <v>19864</v>
      </c>
      <c r="DO30" s="131">
        <f t="shared" si="26"/>
        <v>6800</v>
      </c>
      <c r="DP30" s="80">
        <f t="shared" si="16"/>
        <v>26664</v>
      </c>
      <c r="DQ30" s="80">
        <f t="shared" si="17"/>
        <v>1987233.0999999999</v>
      </c>
      <c r="DR30" s="128">
        <f>SUM(DR8:DR29)</f>
        <v>0</v>
      </c>
      <c r="DS30" s="130">
        <f>SUM(DS8:DS29)</f>
        <v>38744</v>
      </c>
      <c r="DT30" s="127">
        <f t="shared" ref="DT30:EE30" si="27">SUM(DT8:DT29)</f>
        <v>0</v>
      </c>
      <c r="DU30" s="127">
        <f t="shared" si="27"/>
        <v>0</v>
      </c>
      <c r="DV30" s="127">
        <f t="shared" si="27"/>
        <v>43826.62</v>
      </c>
      <c r="DW30" s="127">
        <f t="shared" si="27"/>
        <v>0</v>
      </c>
      <c r="DX30" s="127">
        <f t="shared" si="27"/>
        <v>0</v>
      </c>
      <c r="DY30" s="127">
        <f t="shared" si="27"/>
        <v>0</v>
      </c>
      <c r="DZ30" s="127">
        <f t="shared" si="27"/>
        <v>0</v>
      </c>
      <c r="EA30" s="127">
        <f t="shared" si="27"/>
        <v>0</v>
      </c>
      <c r="EB30" s="127">
        <f t="shared" si="27"/>
        <v>0</v>
      </c>
      <c r="EC30" s="127">
        <f t="shared" si="27"/>
        <v>0</v>
      </c>
      <c r="ED30" s="127">
        <f t="shared" si="27"/>
        <v>0</v>
      </c>
      <c r="EE30" s="127">
        <f t="shared" si="27"/>
        <v>0</v>
      </c>
      <c r="EF30" s="80">
        <f t="shared" si="18"/>
        <v>82570.62</v>
      </c>
      <c r="EG30" s="80">
        <f t="shared" si="19"/>
        <v>2069803.7199999997</v>
      </c>
      <c r="EH30" s="78"/>
      <c r="EI30" s="12"/>
      <c r="EJ30" s="75"/>
    </row>
    <row r="31" spans="1:253" s="111" customFormat="1" ht="19.5" customHeight="1" thickBot="1">
      <c r="A31" s="132" t="s">
        <v>70</v>
      </c>
      <c r="B31" s="132"/>
      <c r="C31" s="125">
        <f t="shared" ref="C31:AF31" si="28">C30+C7</f>
        <v>7081766.9100000001</v>
      </c>
      <c r="D31" s="125">
        <f t="shared" si="28"/>
        <v>20669034.859999999</v>
      </c>
      <c r="E31" s="125">
        <f t="shared" si="28"/>
        <v>2238429.27</v>
      </c>
      <c r="F31" s="125">
        <f t="shared" si="28"/>
        <v>2350612.87</v>
      </c>
      <c r="G31" s="125">
        <f t="shared" si="28"/>
        <v>891703.04</v>
      </c>
      <c r="H31" s="125">
        <f t="shared" si="28"/>
        <v>1960821.89</v>
      </c>
      <c r="I31" s="125">
        <f>I30+I7</f>
        <v>107122.5</v>
      </c>
      <c r="J31" s="125">
        <f>J30+J7</f>
        <v>53424.46</v>
      </c>
      <c r="K31" s="125">
        <f>K30+K7</f>
        <v>0</v>
      </c>
      <c r="L31" s="125">
        <f>L30+L7</f>
        <v>43826.62</v>
      </c>
      <c r="M31" s="125">
        <f>M30+M7</f>
        <v>0</v>
      </c>
      <c r="N31" s="125">
        <f t="shared" si="28"/>
        <v>0</v>
      </c>
      <c r="O31" s="125">
        <f t="shared" si="28"/>
        <v>0</v>
      </c>
      <c r="P31" s="125">
        <f t="shared" si="28"/>
        <v>0</v>
      </c>
      <c r="Q31" s="125">
        <f t="shared" si="28"/>
        <v>0</v>
      </c>
      <c r="R31" s="125">
        <f t="shared" si="28"/>
        <v>0</v>
      </c>
      <c r="S31" s="125">
        <f t="shared" si="28"/>
        <v>0</v>
      </c>
      <c r="T31" s="125">
        <f t="shared" si="28"/>
        <v>0</v>
      </c>
      <c r="U31" s="125">
        <f t="shared" si="28"/>
        <v>40000</v>
      </c>
      <c r="V31" s="125">
        <f t="shared" si="28"/>
        <v>141421.23000000001</v>
      </c>
      <c r="W31" s="125">
        <f t="shared" si="28"/>
        <v>0</v>
      </c>
      <c r="X31" s="80">
        <f t="shared" si="0"/>
        <v>35578163.649999999</v>
      </c>
      <c r="Y31" s="125">
        <f t="shared" si="28"/>
        <v>536908.95000000007</v>
      </c>
      <c r="Z31" s="125">
        <f t="shared" si="28"/>
        <v>68374.69</v>
      </c>
      <c r="AA31" s="125">
        <f t="shared" si="28"/>
        <v>0</v>
      </c>
      <c r="AB31" s="125">
        <f t="shared" si="28"/>
        <v>805142.97</v>
      </c>
      <c r="AC31" s="125">
        <f t="shared" si="28"/>
        <v>0</v>
      </c>
      <c r="AD31" s="125">
        <f t="shared" si="28"/>
        <v>5256932.24</v>
      </c>
      <c r="AE31" s="125">
        <f t="shared" si="28"/>
        <v>0</v>
      </c>
      <c r="AF31" s="125">
        <f t="shared" si="28"/>
        <v>0</v>
      </c>
      <c r="AG31" s="80">
        <f t="shared" si="1"/>
        <v>6667358.8500000006</v>
      </c>
      <c r="AH31" s="80">
        <f t="shared" si="2"/>
        <v>42245522.5</v>
      </c>
      <c r="AI31" s="133">
        <f>AI30+AI7</f>
        <v>3184619.75</v>
      </c>
      <c r="AJ31" s="143">
        <f>AJ30+AJ7</f>
        <v>14436065.6</v>
      </c>
      <c r="AK31" s="133">
        <f>AK30+AK7</f>
        <v>1568096.28</v>
      </c>
      <c r="AL31" s="80">
        <f t="shared" si="3"/>
        <v>19188781.629999999</v>
      </c>
      <c r="AM31" s="134">
        <f t="shared" ref="AM31:CO31" si="29">AM30+AM7</f>
        <v>649111.15999999992</v>
      </c>
      <c r="AN31" s="134">
        <f t="shared" si="29"/>
        <v>5062363.0199999996</v>
      </c>
      <c r="AO31" s="134">
        <f>AO30+AO7</f>
        <v>473531.59</v>
      </c>
      <c r="AP31" s="80">
        <f t="shared" si="4"/>
        <v>6185005.7699999996</v>
      </c>
      <c r="AQ31" s="134">
        <f t="shared" si="29"/>
        <v>3400</v>
      </c>
      <c r="AR31" s="125">
        <f t="shared" si="29"/>
        <v>0</v>
      </c>
      <c r="AS31" s="133">
        <f t="shared" si="29"/>
        <v>17561.64</v>
      </c>
      <c r="AT31" s="134">
        <f t="shared" si="29"/>
        <v>119946.51</v>
      </c>
      <c r="AU31" s="80">
        <f t="shared" si="5"/>
        <v>137508.15</v>
      </c>
      <c r="AV31" s="80">
        <f>AV30+AV7</f>
        <v>30030</v>
      </c>
      <c r="AW31" s="134">
        <f t="shared" si="29"/>
        <v>1394340.7799999998</v>
      </c>
      <c r="AX31" s="134">
        <f t="shared" si="29"/>
        <v>312002.34999999998</v>
      </c>
      <c r="AY31" s="125">
        <f t="shared" si="29"/>
        <v>199690.03</v>
      </c>
      <c r="AZ31" s="80">
        <f t="shared" si="6"/>
        <v>1906033.1599999997</v>
      </c>
      <c r="BA31" s="125">
        <f>BA30+BA7</f>
        <v>656437</v>
      </c>
      <c r="BB31" s="125">
        <f>BB30+BB7</f>
        <v>22450.58</v>
      </c>
      <c r="BC31" s="125">
        <f>BC30+BC7</f>
        <v>25140</v>
      </c>
      <c r="BD31" s="125">
        <f>BD30+BD7</f>
        <v>13717.2</v>
      </c>
      <c r="BE31" s="125">
        <f>BE30+BE7</f>
        <v>0</v>
      </c>
      <c r="BF31" s="134">
        <f t="shared" si="29"/>
        <v>0</v>
      </c>
      <c r="BG31" s="125">
        <f t="shared" si="29"/>
        <v>0</v>
      </c>
      <c r="BH31" s="80">
        <f t="shared" si="7"/>
        <v>717744.78</v>
      </c>
      <c r="BI31" s="125">
        <f>BI30+BI7</f>
        <v>0</v>
      </c>
      <c r="BJ31" s="165">
        <f>BJ30+BJ7</f>
        <v>736711.4</v>
      </c>
      <c r="BK31" s="166">
        <f>BK30+BK7</f>
        <v>1765363.6</v>
      </c>
      <c r="BL31" s="166">
        <f t="shared" si="29"/>
        <v>324044.5</v>
      </c>
      <c r="BM31" s="167">
        <f t="shared" si="29"/>
        <v>107122.5</v>
      </c>
      <c r="BN31" s="148">
        <f t="shared" si="8"/>
        <v>2933242</v>
      </c>
      <c r="BO31" s="170">
        <f>BO30+BO7</f>
        <v>17568.2</v>
      </c>
      <c r="BP31" s="165">
        <f t="shared" si="29"/>
        <v>167032.28</v>
      </c>
      <c r="BQ31" s="166">
        <f t="shared" si="29"/>
        <v>231239</v>
      </c>
      <c r="BR31" s="166">
        <f t="shared" si="29"/>
        <v>43148.94</v>
      </c>
      <c r="BS31" s="166">
        <f t="shared" si="29"/>
        <v>128900</v>
      </c>
      <c r="BT31" s="166">
        <f t="shared" si="29"/>
        <v>0</v>
      </c>
      <c r="BU31" s="166">
        <f t="shared" si="29"/>
        <v>0</v>
      </c>
      <c r="BV31" s="166">
        <f t="shared" si="29"/>
        <v>4300</v>
      </c>
      <c r="BW31" s="166">
        <f t="shared" si="29"/>
        <v>53424.46</v>
      </c>
      <c r="BX31" s="167">
        <f t="shared" si="29"/>
        <v>0</v>
      </c>
      <c r="BY31" s="148">
        <f t="shared" si="9"/>
        <v>628044.68000000005</v>
      </c>
      <c r="BZ31" s="80">
        <f t="shared" si="10"/>
        <v>3578854.88</v>
      </c>
      <c r="CA31" s="134">
        <f t="shared" si="29"/>
        <v>0</v>
      </c>
      <c r="CB31" s="134">
        <f t="shared" si="29"/>
        <v>0</v>
      </c>
      <c r="CC31" s="134">
        <f t="shared" si="29"/>
        <v>97098.96</v>
      </c>
      <c r="CD31" s="134">
        <f>CD30+CD7</f>
        <v>520</v>
      </c>
      <c r="CE31" s="134">
        <f>CE30+CE7</f>
        <v>10730.619999999999</v>
      </c>
      <c r="CF31" s="134">
        <f t="shared" si="29"/>
        <v>0</v>
      </c>
      <c r="CG31" s="134">
        <f t="shared" si="29"/>
        <v>0</v>
      </c>
      <c r="CH31" s="125">
        <f t="shared" si="29"/>
        <v>0</v>
      </c>
      <c r="CI31" s="133">
        <f t="shared" si="29"/>
        <v>0</v>
      </c>
      <c r="CJ31" s="134">
        <f t="shared" si="29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29"/>
        <v>0</v>
      </c>
      <c r="CO31" s="125">
        <f t="shared" si="29"/>
        <v>0</v>
      </c>
      <c r="CP31" s="80">
        <f t="shared" si="11"/>
        <v>0</v>
      </c>
      <c r="CQ31" s="134">
        <f t="shared" ref="CQ31:CV31" si="30">CQ30+CQ7</f>
        <v>1516443.26</v>
      </c>
      <c r="CR31" s="125">
        <f t="shared" si="30"/>
        <v>0</v>
      </c>
      <c r="CS31" s="133">
        <f t="shared" si="30"/>
        <v>277995</v>
      </c>
      <c r="CT31" s="125">
        <f t="shared" si="30"/>
        <v>0</v>
      </c>
      <c r="CU31" s="125">
        <f t="shared" si="30"/>
        <v>0</v>
      </c>
      <c r="CV31" s="135">
        <f t="shared" si="30"/>
        <v>0</v>
      </c>
      <c r="CW31" s="80">
        <f t="shared" si="12"/>
        <v>277995</v>
      </c>
      <c r="CX31" s="125">
        <f>CX30+CX7</f>
        <v>14174</v>
      </c>
      <c r="CY31" s="134">
        <f>CY30+CY7</f>
        <v>0</v>
      </c>
      <c r="CZ31" s="134">
        <f t="shared" ref="CZ31:DG31" si="31">CZ30+CZ7</f>
        <v>0</v>
      </c>
      <c r="DA31" s="134">
        <f t="shared" si="31"/>
        <v>0</v>
      </c>
      <c r="DB31" s="134">
        <f t="shared" si="31"/>
        <v>0</v>
      </c>
      <c r="DC31" s="80">
        <f t="shared" si="13"/>
        <v>14174</v>
      </c>
      <c r="DD31" s="80">
        <f t="shared" si="14"/>
        <v>292169</v>
      </c>
      <c r="DE31" s="134">
        <f t="shared" si="31"/>
        <v>0</v>
      </c>
      <c r="DF31" s="134">
        <f t="shared" si="31"/>
        <v>0</v>
      </c>
      <c r="DG31" s="134">
        <f t="shared" si="31"/>
        <v>0</v>
      </c>
      <c r="DH31" s="136">
        <f t="shared" ref="DH31:DN31" si="32">DH30+DH7</f>
        <v>0</v>
      </c>
      <c r="DI31" s="136">
        <f t="shared" si="32"/>
        <v>0</v>
      </c>
      <c r="DJ31" s="183">
        <f t="shared" si="15"/>
        <v>0</v>
      </c>
      <c r="DK31" s="125">
        <f>DK30+DK7</f>
        <v>0</v>
      </c>
      <c r="DL31" s="136">
        <f>DL30+DL7</f>
        <v>0</v>
      </c>
      <c r="DM31" s="125">
        <f t="shared" si="32"/>
        <v>30300</v>
      </c>
      <c r="DN31" s="136">
        <f t="shared" si="32"/>
        <v>19864</v>
      </c>
      <c r="DO31" s="136">
        <f>DO30+DO7</f>
        <v>84215</v>
      </c>
      <c r="DP31" s="80">
        <f t="shared" si="16"/>
        <v>134379</v>
      </c>
      <c r="DQ31" s="80">
        <f t="shared" si="17"/>
        <v>33798699.210000001</v>
      </c>
      <c r="DR31" s="125">
        <f>DR30+DR7</f>
        <v>162761.28</v>
      </c>
      <c r="DS31" s="137">
        <f>DS30+DS7</f>
        <v>634981.09</v>
      </c>
      <c r="DT31" s="136">
        <f t="shared" ref="DT31:EE31" si="33">DT30+DT7</f>
        <v>7400.6</v>
      </c>
      <c r="DU31" s="136">
        <f t="shared" si="33"/>
        <v>53100.33</v>
      </c>
      <c r="DV31" s="136">
        <f t="shared" si="33"/>
        <v>114126.62</v>
      </c>
      <c r="DW31" s="136">
        <f t="shared" si="33"/>
        <v>369682</v>
      </c>
      <c r="DX31" s="136">
        <f t="shared" si="33"/>
        <v>52515.12</v>
      </c>
      <c r="DY31" s="136">
        <f t="shared" si="33"/>
        <v>15859.57</v>
      </c>
      <c r="DZ31" s="136">
        <f t="shared" si="33"/>
        <v>5256932.24</v>
      </c>
      <c r="EA31" s="136">
        <f t="shared" si="33"/>
        <v>0</v>
      </c>
      <c r="EB31" s="136">
        <f t="shared" si="33"/>
        <v>0</v>
      </c>
      <c r="EC31" s="136">
        <f t="shared" si="33"/>
        <v>0</v>
      </c>
      <c r="ED31" s="136">
        <f t="shared" si="33"/>
        <v>0</v>
      </c>
      <c r="EE31" s="136">
        <f t="shared" si="33"/>
        <v>0</v>
      </c>
      <c r="EF31" s="80">
        <f t="shared" si="18"/>
        <v>6667358.8500000006</v>
      </c>
      <c r="EG31" s="80">
        <f t="shared" si="19"/>
        <v>40466058.060000002</v>
      </c>
      <c r="EH31" s="80">
        <f>AH31-EG31</f>
        <v>1779464.4399999976</v>
      </c>
      <c r="EI31" s="12"/>
      <c r="EJ31" s="75"/>
    </row>
    <row r="32" spans="1:253" ht="15.75" customHeight="1">
      <c r="AI32" s="188"/>
      <c r="AJ32" s="188"/>
      <c r="AK32" s="188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Q4:AR4"/>
    <mergeCell ref="AS4:AT4"/>
    <mergeCell ref="AW4:AY4"/>
    <mergeCell ref="BA4:BG4"/>
    <mergeCell ref="BI4:BX4"/>
    <mergeCell ref="CI4:CO4"/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</mergeCells>
  <pageMargins left="0" right="0" top="0.98425196850393704" bottom="0.19685039370078741" header="0.51181102362204722" footer="0.51181102362204722"/>
  <pageSetup paperSize="9" scale="75" firstPageNumber="0" orientation="landscape" horizontalDpi="300" verticalDpi="300" r:id="rId1"/>
  <headerFooter alignWithMargins="0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>
      <selection activeCell="H15" sqref="H15"/>
    </sheetView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МОБУ СОШ № 4</dc:creator>
  <cp:lastModifiedBy>Comp</cp:lastModifiedBy>
  <cp:lastPrinted>2021-06-02T03:00:28Z</cp:lastPrinted>
  <dcterms:created xsi:type="dcterms:W3CDTF">2021-10-14T23:49:06Z</dcterms:created>
  <dcterms:modified xsi:type="dcterms:W3CDTF">2021-10-14T23:49:06Z</dcterms:modified>
</cp:coreProperties>
</file>