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270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'Лист1'!$A$1:$EE$33</definedName>
  </definedNames>
  <calcPr fullCalcOnLoad="1"/>
</workbook>
</file>

<file path=xl/sharedStrings.xml><?xml version="1.0" encoding="utf-8"?>
<sst xmlns="http://schemas.openxmlformats.org/spreadsheetml/2006/main" count="181" uniqueCount="108">
  <si>
    <t>Дата</t>
  </si>
  <si>
    <t>Итого</t>
  </si>
  <si>
    <t>Всего</t>
  </si>
  <si>
    <t>Итого:</t>
  </si>
  <si>
    <t>Субв.</t>
  </si>
  <si>
    <t>М. б-т</t>
  </si>
  <si>
    <t>Связь</t>
  </si>
  <si>
    <t>Вода</t>
  </si>
  <si>
    <t>ЦРБ</t>
  </si>
  <si>
    <t>О-ты:</t>
  </si>
  <si>
    <t>ГСМ</t>
  </si>
  <si>
    <t xml:space="preserve">                                                                                                                            </t>
  </si>
  <si>
    <t>340/002</t>
  </si>
  <si>
    <t>Субвенция</t>
  </si>
  <si>
    <t>Т-энергия</t>
  </si>
  <si>
    <t>Э/энергия</t>
  </si>
  <si>
    <t>край</t>
  </si>
  <si>
    <t>ООО</t>
  </si>
  <si>
    <t>ВСЕГО</t>
  </si>
  <si>
    <t>Р/плата</t>
  </si>
  <si>
    <t>Остаток</t>
  </si>
  <si>
    <t>на</t>
  </si>
  <si>
    <t>конец м-ца</t>
  </si>
  <si>
    <t>ПРИХОД</t>
  </si>
  <si>
    <t>РАСХОД</t>
  </si>
  <si>
    <t>м/задание</t>
  </si>
  <si>
    <t>Край</t>
  </si>
  <si>
    <t>Иные цели</t>
  </si>
  <si>
    <t>225/222 содержание</t>
  </si>
  <si>
    <t>учебные</t>
  </si>
  <si>
    <t>иные цели</t>
  </si>
  <si>
    <t>ИНЫЕ ЦЕЛИ</t>
  </si>
  <si>
    <t>субв.</t>
  </si>
  <si>
    <t>з/плата</t>
  </si>
  <si>
    <t>Пени</t>
  </si>
  <si>
    <t>Кривенок</t>
  </si>
  <si>
    <t>Спонсор</t>
  </si>
  <si>
    <t>дератизация</t>
  </si>
  <si>
    <t>Задержка</t>
  </si>
  <si>
    <t>Н. имущ.</t>
  </si>
  <si>
    <t>Тран. Н</t>
  </si>
  <si>
    <t>к. р-ды</t>
  </si>
  <si>
    <t>Пл. услуги</t>
  </si>
  <si>
    <t>содержание</t>
  </si>
  <si>
    <t>0860</t>
  </si>
  <si>
    <t>21л/с</t>
  </si>
  <si>
    <t>20 л/с</t>
  </si>
  <si>
    <t>"Стрела"</t>
  </si>
  <si>
    <t>вывоз ТБО</t>
  </si>
  <si>
    <t>субвенции</t>
  </si>
  <si>
    <t>м. б-т</t>
  </si>
  <si>
    <t>питание</t>
  </si>
  <si>
    <t>дрова</t>
  </si>
  <si>
    <t>м.б-т</t>
  </si>
  <si>
    <t>Внешт.</t>
  </si>
  <si>
    <t>59 М</t>
  </si>
  <si>
    <t>4 М</t>
  </si>
  <si>
    <t>212/112</t>
  </si>
  <si>
    <t>ком. Р-ды</t>
  </si>
  <si>
    <t>м. б-т/ 244</t>
  </si>
  <si>
    <t>58 М</t>
  </si>
  <si>
    <t>сокращ.</t>
  </si>
  <si>
    <t>т/осмотр</t>
  </si>
  <si>
    <t>а/страх</t>
  </si>
  <si>
    <t>медали</t>
  </si>
  <si>
    <t>ГП</t>
  </si>
  <si>
    <t>Зарянко</t>
  </si>
  <si>
    <t>охрана</t>
  </si>
  <si>
    <t>Л/отдых</t>
  </si>
  <si>
    <t>Возврат</t>
  </si>
  <si>
    <t>орг.пит</t>
  </si>
  <si>
    <t>Булатова</t>
  </si>
  <si>
    <t>6М</t>
  </si>
  <si>
    <t>Хоз.</t>
  </si>
  <si>
    <t>01.01.20г</t>
  </si>
  <si>
    <t>м.з.</t>
  </si>
  <si>
    <t>58М</t>
  </si>
  <si>
    <t>кадастров.</t>
  </si>
  <si>
    <t>работы</t>
  </si>
  <si>
    <t>150</t>
  </si>
  <si>
    <t>180</t>
  </si>
  <si>
    <t>ФБУЗ</t>
  </si>
  <si>
    <t>экспертиза</t>
  </si>
  <si>
    <t>курсы</t>
  </si>
  <si>
    <t>0754</t>
  </si>
  <si>
    <t>0752</t>
  </si>
  <si>
    <t>0830</t>
  </si>
  <si>
    <t>266/112</t>
  </si>
  <si>
    <t xml:space="preserve">Финансирование, кассовые расходы     за   июнь  2020г                                  СШ-4                                                                                                                              </t>
  </si>
  <si>
    <t>1.06.</t>
  </si>
  <si>
    <t>2.06.</t>
  </si>
  <si>
    <t>3.06.</t>
  </si>
  <si>
    <t>5.06.</t>
  </si>
  <si>
    <t>8.06.</t>
  </si>
  <si>
    <t>9.06.</t>
  </si>
  <si>
    <t>10.06.</t>
  </si>
  <si>
    <t>4.06.</t>
  </si>
  <si>
    <t>15.06.</t>
  </si>
  <si>
    <t>16.06.</t>
  </si>
  <si>
    <t>17.06.</t>
  </si>
  <si>
    <t>18.06.</t>
  </si>
  <si>
    <t>19.06.</t>
  </si>
  <si>
    <t>22.06.</t>
  </si>
  <si>
    <t>23.06.</t>
  </si>
  <si>
    <t>25.06.</t>
  </si>
  <si>
    <t>26.06.</t>
  </si>
  <si>
    <t>29.06.</t>
  </si>
  <si>
    <t>30.06.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</si>
</sst>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10" fontId="6" fillId="0" borderId="13" xfId="0" applyNumberFormat="1" applyFont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9" fontId="6" fillId="0" borderId="44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9" fontId="6" fillId="0" borderId="46" xfId="0" applyNumberFormat="1" applyFont="1" applyBorder="1" applyAlignment="1">
      <alignment horizontal="center"/>
    </xf>
    <xf numFmtId="10" fontId="6" fillId="0" borderId="47" xfId="0" applyNumberFormat="1" applyFont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4" fontId="6" fillId="0" borderId="65" xfId="0" applyNumberFormat="1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5" fillId="32" borderId="43" xfId="0" applyNumberFormat="1" applyFont="1" applyFill="1" applyBorder="1" applyAlignment="1">
      <alignment horizontal="center"/>
    </xf>
    <xf numFmtId="4" fontId="5" fillId="32" borderId="47" xfId="0" applyNumberFormat="1" applyFont="1" applyFill="1" applyBorder="1" applyAlignment="1">
      <alignment horizontal="center"/>
    </xf>
    <xf numFmtId="4" fontId="5" fillId="32" borderId="35" xfId="0" applyNumberFormat="1" applyFont="1" applyFill="1" applyBorder="1" applyAlignment="1">
      <alignment horizontal="center"/>
    </xf>
    <xf numFmtId="4" fontId="5" fillId="32" borderId="68" xfId="0" applyNumberFormat="1" applyFont="1" applyFill="1" applyBorder="1" applyAlignment="1">
      <alignment horizontal="center"/>
    </xf>
    <xf numFmtId="4" fontId="5" fillId="32" borderId="44" xfId="0" applyNumberFormat="1" applyFont="1" applyFill="1" applyBorder="1" applyAlignment="1">
      <alignment horizontal="center"/>
    </xf>
    <xf numFmtId="4" fontId="5" fillId="32" borderId="46" xfId="0" applyNumberFormat="1" applyFont="1" applyFill="1" applyBorder="1" applyAlignment="1">
      <alignment horizontal="center"/>
    </xf>
    <xf numFmtId="4" fontId="1" fillId="0" borderId="69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4" fontId="1" fillId="0" borderId="72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6" fillId="0" borderId="30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center"/>
    </xf>
    <xf numFmtId="4" fontId="5" fillId="0" borderId="63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6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7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50" xfId="0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7"/>
  <sheetViews>
    <sheetView tabSelected="1" view="pageBreakPreview" zoomScale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3.125" style="0" customWidth="1"/>
    <col min="4" max="4" width="13.875" style="0" customWidth="1"/>
    <col min="5" max="6" width="13.25390625" style="0" customWidth="1"/>
    <col min="7" max="7" width="11.625" style="0" customWidth="1"/>
    <col min="8" max="21" width="13.25390625" style="0" customWidth="1"/>
    <col min="22" max="23" width="11.375" style="0" customWidth="1"/>
    <col min="24" max="24" width="14.25390625" style="0" customWidth="1"/>
    <col min="25" max="26" width="11.375" style="0" customWidth="1"/>
    <col min="27" max="27" width="11.75390625" style="0" customWidth="1"/>
    <col min="28" max="28" width="13.75390625" style="0" customWidth="1"/>
    <col min="29" max="29" width="15.375" style="0" customWidth="1"/>
    <col min="30" max="31" width="13.375" style="0" customWidth="1"/>
    <col min="32" max="32" width="2.875" style="0" customWidth="1"/>
    <col min="33" max="33" width="13.875" style="0" customWidth="1"/>
    <col min="34" max="34" width="12.25390625" style="0" customWidth="1"/>
    <col min="35" max="35" width="13.625" style="0" customWidth="1"/>
    <col min="36" max="36" width="2.75390625" style="0" customWidth="1"/>
    <col min="37" max="37" width="12.875" style="0" customWidth="1"/>
    <col min="38" max="38" width="4.25390625" style="0" customWidth="1"/>
    <col min="39" max="39" width="11.25390625" style="0" customWidth="1"/>
    <col min="40" max="40" width="11.375" style="0" customWidth="1"/>
    <col min="41" max="41" width="10.125" style="0" customWidth="1"/>
    <col min="42" max="42" width="11.00390625" style="0" customWidth="1"/>
    <col min="43" max="43" width="10.875" style="0" customWidth="1"/>
    <col min="44" max="44" width="11.00390625" style="0" customWidth="1"/>
    <col min="45" max="45" width="12.25390625" style="0" customWidth="1"/>
    <col min="46" max="47" width="11.625" style="0" customWidth="1"/>
    <col min="48" max="48" width="12.125" style="0" customWidth="1"/>
    <col min="49" max="49" width="4.25390625" style="0" customWidth="1"/>
    <col min="50" max="50" width="3.625" style="0" customWidth="1"/>
    <col min="51" max="55" width="11.625" style="0" customWidth="1"/>
    <col min="56" max="57" width="10.875" style="0" customWidth="1"/>
    <col min="58" max="58" width="11.375" style="0" customWidth="1"/>
    <col min="59" max="59" width="10.125" style="0" customWidth="1"/>
    <col min="60" max="60" width="14.375" style="0" customWidth="1"/>
    <col min="61" max="61" width="9.625" style="0" customWidth="1"/>
    <col min="62" max="62" width="12.375" style="0" customWidth="1"/>
    <col min="63" max="63" width="11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86" width="11.125" style="0" customWidth="1"/>
    <col min="87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1.25390625" style="0" customWidth="1"/>
    <col min="96" max="96" width="13.75390625" style="0" customWidth="1"/>
    <col min="97" max="97" width="11.25390625" style="0" customWidth="1"/>
    <col min="98" max="98" width="10.75390625" style="0" customWidth="1"/>
    <col min="99" max="99" width="11.375" style="0" customWidth="1"/>
    <col min="100" max="100" width="10.125" style="0" customWidth="1"/>
    <col min="101" max="101" width="11.7539062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2" max="112" width="9.00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8.75390625" style="0" customWidth="1"/>
    <col min="117" max="117" width="9.625" style="0" customWidth="1"/>
    <col min="118" max="118" width="9.875" style="0" customWidth="1"/>
    <col min="119" max="120" width="5.75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2.375" style="0" customWidth="1"/>
    <col min="130" max="131" width="11.25390625" style="0" customWidth="1"/>
    <col min="132" max="133" width="13.125" style="0" customWidth="1"/>
    <col min="134" max="134" width="14.875" style="0" customWidth="1"/>
    <col min="135" max="136" width="12.625" style="0" customWidth="1"/>
  </cols>
  <sheetData>
    <row r="1" spans="1:135" ht="20.25" customHeight="1" thickBot="1">
      <c r="A1" s="159" t="s">
        <v>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6"/>
      <c r="EB1" s="12"/>
      <c r="EC1" s="36"/>
      <c r="EE1" s="12"/>
    </row>
    <row r="2" spans="1:135" ht="13.5" thickBot="1">
      <c r="A2" s="160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57"/>
      <c r="EB2" s="29"/>
      <c r="EC2" s="36"/>
      <c r="EE2" s="36"/>
    </row>
    <row r="3" spans="1:170" ht="13.5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58"/>
      <c r="EC3" s="33"/>
      <c r="ED3" s="25"/>
      <c r="EE3" s="34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</row>
    <row r="4" spans="1:170" ht="13.5" thickBot="1">
      <c r="A4" s="15"/>
      <c r="B4" s="58" t="s">
        <v>20</v>
      </c>
      <c r="C4" s="55" t="s">
        <v>5</v>
      </c>
      <c r="D4" s="55" t="s">
        <v>4</v>
      </c>
      <c r="E4" s="55" t="s">
        <v>4</v>
      </c>
      <c r="F4" s="55" t="s">
        <v>4</v>
      </c>
      <c r="G4" s="55" t="s">
        <v>26</v>
      </c>
      <c r="H4" s="55" t="s">
        <v>26</v>
      </c>
      <c r="I4" s="55" t="s">
        <v>5</v>
      </c>
      <c r="J4" s="55" t="s">
        <v>5</v>
      </c>
      <c r="K4" s="55" t="s">
        <v>69</v>
      </c>
      <c r="L4" s="55"/>
      <c r="M4" s="55"/>
      <c r="N4" s="55"/>
      <c r="O4" s="55"/>
      <c r="P4" s="55" t="s">
        <v>19</v>
      </c>
      <c r="Q4" s="55" t="s">
        <v>42</v>
      </c>
      <c r="R4" s="55" t="s">
        <v>36</v>
      </c>
      <c r="S4" s="58" t="s">
        <v>1</v>
      </c>
      <c r="T4" s="55" t="s">
        <v>27</v>
      </c>
      <c r="U4" s="55" t="s">
        <v>27</v>
      </c>
      <c r="V4" s="55" t="s">
        <v>27</v>
      </c>
      <c r="W4" s="55" t="s">
        <v>27</v>
      </c>
      <c r="X4" s="55" t="s">
        <v>27</v>
      </c>
      <c r="Y4" s="55" t="s">
        <v>27</v>
      </c>
      <c r="Z4" s="55" t="s">
        <v>27</v>
      </c>
      <c r="AA4" s="55" t="s">
        <v>27</v>
      </c>
      <c r="AB4" s="58" t="s">
        <v>1</v>
      </c>
      <c r="AC4" s="58" t="s">
        <v>18</v>
      </c>
      <c r="AD4" s="163">
        <v>211</v>
      </c>
      <c r="AE4" s="164"/>
      <c r="AF4" s="164"/>
      <c r="AG4" s="28"/>
      <c r="AH4" s="165">
        <v>213</v>
      </c>
      <c r="AI4" s="165"/>
      <c r="AJ4" s="165"/>
      <c r="AK4" s="28"/>
      <c r="AL4" s="17"/>
      <c r="AM4" s="171" t="s">
        <v>57</v>
      </c>
      <c r="AN4" s="172"/>
      <c r="AO4" s="171">
        <v>244</v>
      </c>
      <c r="AP4" s="172"/>
      <c r="AQ4" s="28"/>
      <c r="AR4" s="28"/>
      <c r="AS4" s="181">
        <v>223</v>
      </c>
      <c r="AT4" s="165"/>
      <c r="AU4" s="172"/>
      <c r="AV4" s="28"/>
      <c r="AW4" s="71"/>
      <c r="AX4" s="19"/>
      <c r="AY4" s="168" t="s">
        <v>28</v>
      </c>
      <c r="AZ4" s="169"/>
      <c r="BA4" s="169"/>
      <c r="BB4" s="169"/>
      <c r="BC4" s="169"/>
      <c r="BD4" s="169"/>
      <c r="BE4" s="169"/>
      <c r="BF4" s="169"/>
      <c r="BG4" s="170"/>
      <c r="BH4" s="28" t="s">
        <v>18</v>
      </c>
      <c r="BI4" s="168">
        <v>226</v>
      </c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70"/>
      <c r="BY4" s="88"/>
      <c r="BZ4" s="91" t="s">
        <v>18</v>
      </c>
      <c r="CA4" s="26">
        <v>227</v>
      </c>
      <c r="CB4" s="26">
        <v>266</v>
      </c>
      <c r="CC4" s="26">
        <v>266</v>
      </c>
      <c r="CD4" s="26">
        <v>266</v>
      </c>
      <c r="CE4" s="26">
        <v>266</v>
      </c>
      <c r="CF4" s="69">
        <v>266</v>
      </c>
      <c r="CG4" s="69">
        <v>266</v>
      </c>
      <c r="CH4" s="19">
        <v>290</v>
      </c>
      <c r="CI4" s="166">
        <v>290</v>
      </c>
      <c r="CJ4" s="167"/>
      <c r="CK4" s="167"/>
      <c r="CL4" s="167"/>
      <c r="CM4" s="167"/>
      <c r="CN4" s="167"/>
      <c r="CO4" s="167"/>
      <c r="CP4" s="28"/>
      <c r="CQ4" s="92" t="s">
        <v>18</v>
      </c>
      <c r="CR4" s="26">
        <v>310</v>
      </c>
      <c r="CS4" s="69">
        <v>310</v>
      </c>
      <c r="CT4" s="71">
        <v>340</v>
      </c>
      <c r="CU4" s="17" t="s">
        <v>12</v>
      </c>
      <c r="CV4" s="19"/>
      <c r="CW4" s="58" t="s">
        <v>1</v>
      </c>
      <c r="CX4" s="26">
        <v>340</v>
      </c>
      <c r="CY4" s="26">
        <v>340</v>
      </c>
      <c r="CZ4" s="17">
        <v>340</v>
      </c>
      <c r="DA4" s="19">
        <v>340</v>
      </c>
      <c r="DB4" s="19"/>
      <c r="DC4" s="58" t="s">
        <v>1</v>
      </c>
      <c r="DD4" s="58" t="s">
        <v>18</v>
      </c>
      <c r="DE4" s="55" t="s">
        <v>69</v>
      </c>
      <c r="DF4" s="55" t="s">
        <v>73</v>
      </c>
      <c r="DG4" s="66"/>
      <c r="DH4" s="19"/>
      <c r="DI4" s="19"/>
      <c r="DJ4" s="28" t="s">
        <v>19</v>
      </c>
      <c r="DK4" s="69"/>
      <c r="DL4" s="69"/>
      <c r="DM4" s="68"/>
      <c r="DN4" s="65"/>
      <c r="DO4" s="65"/>
      <c r="DP4" s="28" t="s">
        <v>36</v>
      </c>
      <c r="DQ4" s="58" t="s">
        <v>18</v>
      </c>
      <c r="DR4" s="173" t="s">
        <v>31</v>
      </c>
      <c r="DS4" s="173"/>
      <c r="DT4" s="173"/>
      <c r="DU4" s="173"/>
      <c r="DV4" s="173"/>
      <c r="DW4" s="173"/>
      <c r="DX4" s="173"/>
      <c r="DY4" s="173"/>
      <c r="DZ4" s="173"/>
      <c r="EA4" s="173"/>
      <c r="EB4" s="174"/>
      <c r="EC4" s="28" t="s">
        <v>18</v>
      </c>
      <c r="ED4" s="73" t="s">
        <v>18</v>
      </c>
      <c r="EE4" s="34" t="s">
        <v>20</v>
      </c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</row>
    <row r="5" spans="1:173" ht="15" thickBot="1">
      <c r="A5" s="39" t="s">
        <v>0</v>
      </c>
      <c r="B5" s="59" t="s">
        <v>21</v>
      </c>
      <c r="C5" s="8" t="s">
        <v>25</v>
      </c>
      <c r="D5" s="8" t="s">
        <v>33</v>
      </c>
      <c r="E5" s="8" t="s">
        <v>29</v>
      </c>
      <c r="F5" s="8" t="s">
        <v>55</v>
      </c>
      <c r="G5" s="8" t="s">
        <v>76</v>
      </c>
      <c r="H5" s="8" t="s">
        <v>56</v>
      </c>
      <c r="I5" s="79" t="s">
        <v>70</v>
      </c>
      <c r="J5" s="79">
        <v>211</v>
      </c>
      <c r="K5" s="79" t="s">
        <v>76</v>
      </c>
      <c r="L5" s="79"/>
      <c r="M5" s="79"/>
      <c r="N5" s="79"/>
      <c r="O5" s="79">
        <v>510</v>
      </c>
      <c r="P5" s="79">
        <v>130</v>
      </c>
      <c r="Q5" s="79">
        <v>130</v>
      </c>
      <c r="R5" s="79">
        <v>180</v>
      </c>
      <c r="S5" s="63" t="s">
        <v>46</v>
      </c>
      <c r="T5" s="8" t="s">
        <v>72</v>
      </c>
      <c r="U5" s="155" t="s">
        <v>85</v>
      </c>
      <c r="V5" s="155" t="s">
        <v>84</v>
      </c>
      <c r="W5" s="155" t="s">
        <v>86</v>
      </c>
      <c r="X5" s="76" t="s">
        <v>44</v>
      </c>
      <c r="Y5" s="76" t="s">
        <v>44</v>
      </c>
      <c r="Z5" s="8" t="s">
        <v>60</v>
      </c>
      <c r="AA5" s="8"/>
      <c r="AB5" s="63" t="s">
        <v>45</v>
      </c>
      <c r="AC5" s="63" t="s">
        <v>23</v>
      </c>
      <c r="AD5" s="20" t="s">
        <v>5</v>
      </c>
      <c r="AE5" s="39" t="s">
        <v>13</v>
      </c>
      <c r="AF5" s="39"/>
      <c r="AG5" s="13" t="s">
        <v>3</v>
      </c>
      <c r="AH5" s="20" t="s">
        <v>5</v>
      </c>
      <c r="AI5" s="39" t="s">
        <v>13</v>
      </c>
      <c r="AJ5" s="39"/>
      <c r="AK5" s="13" t="s">
        <v>3</v>
      </c>
      <c r="AL5" s="78"/>
      <c r="AM5" s="175" t="s">
        <v>58</v>
      </c>
      <c r="AN5" s="176"/>
      <c r="AO5" s="175" t="s">
        <v>6</v>
      </c>
      <c r="AP5" s="176"/>
      <c r="AQ5" s="13" t="s">
        <v>3</v>
      </c>
      <c r="AR5" s="70">
        <v>222</v>
      </c>
      <c r="AS5" s="6" t="s">
        <v>14</v>
      </c>
      <c r="AT5" s="3" t="s">
        <v>15</v>
      </c>
      <c r="AU5" s="20" t="s">
        <v>7</v>
      </c>
      <c r="AV5" s="13" t="s">
        <v>3</v>
      </c>
      <c r="AW5" s="5"/>
      <c r="AX5" s="20"/>
      <c r="AY5" s="72" t="s">
        <v>48</v>
      </c>
      <c r="AZ5" s="5" t="s">
        <v>17</v>
      </c>
      <c r="BA5" s="72" t="s">
        <v>43</v>
      </c>
      <c r="BB5" s="72" t="s">
        <v>37</v>
      </c>
      <c r="BC5" s="72" t="s">
        <v>62</v>
      </c>
      <c r="BD5" s="72"/>
      <c r="BE5" s="72"/>
      <c r="BF5" s="72"/>
      <c r="BG5" s="20"/>
      <c r="BH5" s="70">
        <v>225</v>
      </c>
      <c r="BI5" s="7"/>
      <c r="BJ5" s="80" t="s">
        <v>51</v>
      </c>
      <c r="BK5" s="81" t="s">
        <v>29</v>
      </c>
      <c r="BL5" s="82"/>
      <c r="BM5" s="85" t="s">
        <v>68</v>
      </c>
      <c r="BN5" s="87" t="s">
        <v>1</v>
      </c>
      <c r="BO5" s="140">
        <v>112</v>
      </c>
      <c r="BP5" s="86" t="s">
        <v>54</v>
      </c>
      <c r="BQ5" s="86" t="s">
        <v>8</v>
      </c>
      <c r="BR5" s="83" t="s">
        <v>67</v>
      </c>
      <c r="BS5" s="83" t="s">
        <v>77</v>
      </c>
      <c r="BT5" s="139" t="s">
        <v>82</v>
      </c>
      <c r="BU5" s="82" t="s">
        <v>81</v>
      </c>
      <c r="BV5" s="83" t="s">
        <v>83</v>
      </c>
      <c r="BW5" s="83" t="s">
        <v>71</v>
      </c>
      <c r="BX5" s="17"/>
      <c r="BY5" s="90" t="s">
        <v>3</v>
      </c>
      <c r="BZ5" s="89">
        <v>226</v>
      </c>
      <c r="CA5" s="42" t="s">
        <v>63</v>
      </c>
      <c r="CB5" s="42" t="s">
        <v>60</v>
      </c>
      <c r="CC5" s="42" t="s">
        <v>61</v>
      </c>
      <c r="CD5" s="144" t="s">
        <v>32</v>
      </c>
      <c r="CE5" s="144" t="s">
        <v>32</v>
      </c>
      <c r="CF5" s="93" t="s">
        <v>53</v>
      </c>
      <c r="CG5" s="93" t="s">
        <v>53</v>
      </c>
      <c r="CH5" s="44" t="s">
        <v>64</v>
      </c>
      <c r="CI5" s="45" t="s">
        <v>39</v>
      </c>
      <c r="CJ5" s="46" t="s">
        <v>40</v>
      </c>
      <c r="CK5" s="46" t="s">
        <v>34</v>
      </c>
      <c r="CL5" s="46" t="s">
        <v>38</v>
      </c>
      <c r="CM5" s="46" t="s">
        <v>34</v>
      </c>
      <c r="CN5" s="46" t="s">
        <v>65</v>
      </c>
      <c r="CO5" s="4"/>
      <c r="CP5" s="13" t="s">
        <v>3</v>
      </c>
      <c r="CQ5" s="13">
        <v>290</v>
      </c>
      <c r="CR5" s="145" t="s">
        <v>4</v>
      </c>
      <c r="CS5" s="7" t="s">
        <v>50</v>
      </c>
      <c r="CT5" s="5" t="s">
        <v>4</v>
      </c>
      <c r="CU5" s="3" t="s">
        <v>55</v>
      </c>
      <c r="CV5" s="7"/>
      <c r="CW5" s="70" t="s">
        <v>16</v>
      </c>
      <c r="CX5" s="6" t="s">
        <v>50</v>
      </c>
      <c r="CY5" s="6" t="s">
        <v>10</v>
      </c>
      <c r="CZ5" s="3" t="s">
        <v>51</v>
      </c>
      <c r="DA5" s="20" t="s">
        <v>52</v>
      </c>
      <c r="DB5" s="20"/>
      <c r="DC5" s="70" t="s">
        <v>5</v>
      </c>
      <c r="DD5" s="70">
        <v>340</v>
      </c>
      <c r="DE5" s="94" t="s">
        <v>76</v>
      </c>
      <c r="DF5" s="147">
        <v>0.024</v>
      </c>
      <c r="DG5" s="64"/>
      <c r="DH5" s="20" t="s">
        <v>35</v>
      </c>
      <c r="DI5" s="20" t="s">
        <v>66</v>
      </c>
      <c r="DJ5" s="13"/>
      <c r="DK5" s="7"/>
      <c r="DL5" s="7">
        <v>225</v>
      </c>
      <c r="DM5" s="7">
        <v>226</v>
      </c>
      <c r="DN5" s="20">
        <v>290</v>
      </c>
      <c r="DO5" s="20">
        <v>340</v>
      </c>
      <c r="DP5" s="13"/>
      <c r="DQ5" s="70" t="s">
        <v>46</v>
      </c>
      <c r="DR5" s="75">
        <v>211</v>
      </c>
      <c r="DS5" s="75">
        <v>213</v>
      </c>
      <c r="DT5" s="57">
        <v>223</v>
      </c>
      <c r="DU5" s="57">
        <v>225</v>
      </c>
      <c r="DV5" s="57">
        <v>290</v>
      </c>
      <c r="DW5" s="57">
        <v>211</v>
      </c>
      <c r="DX5" s="13">
        <v>213</v>
      </c>
      <c r="DY5" s="13">
        <v>310</v>
      </c>
      <c r="DZ5" s="13">
        <v>266</v>
      </c>
      <c r="EA5" s="13">
        <v>225</v>
      </c>
      <c r="EB5" s="13">
        <v>180</v>
      </c>
      <c r="EC5" s="70" t="s">
        <v>30</v>
      </c>
      <c r="ED5" s="62" t="s">
        <v>24</v>
      </c>
      <c r="EE5" s="13" t="s">
        <v>21</v>
      </c>
      <c r="EF5" s="34"/>
      <c r="EG5" s="24"/>
      <c r="EH5" s="34"/>
      <c r="EI5" s="30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ht="13.5" thickBot="1">
      <c r="A6" s="9"/>
      <c r="B6" s="54" t="s">
        <v>74</v>
      </c>
      <c r="C6" s="56">
        <v>130</v>
      </c>
      <c r="D6" s="56">
        <v>130</v>
      </c>
      <c r="E6" s="56">
        <v>130</v>
      </c>
      <c r="F6" s="56">
        <v>130</v>
      </c>
      <c r="G6" s="56">
        <v>130</v>
      </c>
      <c r="H6" s="56">
        <v>130</v>
      </c>
      <c r="I6" s="56">
        <v>130</v>
      </c>
      <c r="J6" s="56"/>
      <c r="K6" s="56" t="s">
        <v>87</v>
      </c>
      <c r="L6" s="52"/>
      <c r="M6" s="52"/>
      <c r="N6" s="52"/>
      <c r="O6" s="56"/>
      <c r="P6" s="52"/>
      <c r="Q6" s="56"/>
      <c r="R6" s="76"/>
      <c r="S6" s="74"/>
      <c r="T6" s="76"/>
      <c r="U6" s="76"/>
      <c r="V6" s="76"/>
      <c r="W6" s="76"/>
      <c r="X6" s="154" t="s">
        <v>79</v>
      </c>
      <c r="Y6" s="154" t="s">
        <v>80</v>
      </c>
      <c r="Z6" s="76"/>
      <c r="AA6" s="76"/>
      <c r="AB6" s="74"/>
      <c r="AC6" s="11"/>
      <c r="AD6" s="47"/>
      <c r="AE6" s="8"/>
      <c r="AF6" s="57"/>
      <c r="AG6" s="11"/>
      <c r="AH6" s="47"/>
      <c r="AI6" s="57"/>
      <c r="AJ6" s="57"/>
      <c r="AK6" s="11"/>
      <c r="AL6" s="10"/>
      <c r="AM6" s="47" t="s">
        <v>5</v>
      </c>
      <c r="AN6" s="78" t="s">
        <v>4</v>
      </c>
      <c r="AO6" s="47" t="s">
        <v>5</v>
      </c>
      <c r="AP6" s="78" t="s">
        <v>4</v>
      </c>
      <c r="AQ6" s="11"/>
      <c r="AR6" s="11"/>
      <c r="AS6" s="27"/>
      <c r="AT6" s="10"/>
      <c r="AU6" s="21"/>
      <c r="AV6" s="11"/>
      <c r="AW6" s="47"/>
      <c r="AX6" s="21"/>
      <c r="AY6" s="48"/>
      <c r="AZ6" s="5" t="s">
        <v>47</v>
      </c>
      <c r="BA6" s="10"/>
      <c r="BB6" s="5"/>
      <c r="BC6" s="10"/>
      <c r="BD6" s="10"/>
      <c r="BE6" s="10"/>
      <c r="BF6" s="48"/>
      <c r="BG6" s="21"/>
      <c r="BH6" s="11" t="s">
        <v>53</v>
      </c>
      <c r="BI6" s="56"/>
      <c r="BJ6" s="16" t="s">
        <v>55</v>
      </c>
      <c r="BK6" s="10"/>
      <c r="BL6" s="48"/>
      <c r="BM6" s="21" t="s">
        <v>56</v>
      </c>
      <c r="BN6" s="11" t="s">
        <v>49</v>
      </c>
      <c r="BO6" s="3" t="s">
        <v>41</v>
      </c>
      <c r="BP6" s="27"/>
      <c r="BQ6" s="48"/>
      <c r="BR6" s="48"/>
      <c r="BS6" s="46" t="s">
        <v>78</v>
      </c>
      <c r="BT6" s="48"/>
      <c r="BU6" s="84"/>
      <c r="BV6" s="48"/>
      <c r="BW6" s="46" t="s">
        <v>70</v>
      </c>
      <c r="BX6" s="3"/>
      <c r="BY6" s="11" t="s">
        <v>59</v>
      </c>
      <c r="BZ6" s="11"/>
      <c r="CA6" s="53"/>
      <c r="CB6" s="53">
        <v>112</v>
      </c>
      <c r="CC6" s="53">
        <v>321</v>
      </c>
      <c r="CD6" s="53">
        <v>111</v>
      </c>
      <c r="CE6" s="53">
        <v>112</v>
      </c>
      <c r="CF6" s="52">
        <v>111</v>
      </c>
      <c r="CG6" s="52">
        <v>112</v>
      </c>
      <c r="CH6" s="21" t="s">
        <v>32</v>
      </c>
      <c r="CI6" s="47">
        <v>851</v>
      </c>
      <c r="CJ6" s="48">
        <v>852</v>
      </c>
      <c r="CK6" s="48">
        <v>853</v>
      </c>
      <c r="CL6" s="48">
        <v>853</v>
      </c>
      <c r="CM6" s="48">
        <v>831</v>
      </c>
      <c r="CN6" s="48">
        <v>852</v>
      </c>
      <c r="CO6" s="50"/>
      <c r="CP6" s="11"/>
      <c r="CQ6" s="11"/>
      <c r="CR6" s="27"/>
      <c r="CS6" s="21"/>
      <c r="CT6" s="47" t="s">
        <v>29</v>
      </c>
      <c r="CU6" s="48" t="s">
        <v>4</v>
      </c>
      <c r="CV6" s="50"/>
      <c r="CW6" s="54"/>
      <c r="CX6" s="53"/>
      <c r="CY6" s="27"/>
      <c r="CZ6" s="48"/>
      <c r="DA6" s="21"/>
      <c r="DB6" s="50"/>
      <c r="DC6" s="54"/>
      <c r="DD6" s="54"/>
      <c r="DE6" s="52"/>
      <c r="DF6" s="52"/>
      <c r="DG6" s="67"/>
      <c r="DH6" s="50"/>
      <c r="DI6" s="50"/>
      <c r="DJ6" s="54"/>
      <c r="DK6" s="52"/>
      <c r="DL6" s="52"/>
      <c r="DM6" s="52"/>
      <c r="DN6" s="50"/>
      <c r="DO6" s="21"/>
      <c r="DP6" s="54"/>
      <c r="DQ6" s="74"/>
      <c r="DR6" s="76" t="s">
        <v>44</v>
      </c>
      <c r="DS6" s="76" t="s">
        <v>44</v>
      </c>
      <c r="DT6" s="77" t="s">
        <v>44</v>
      </c>
      <c r="DU6" s="77" t="s">
        <v>44</v>
      </c>
      <c r="DV6" s="77" t="s">
        <v>44</v>
      </c>
      <c r="DW6" s="77" t="s">
        <v>84</v>
      </c>
      <c r="DX6" s="74" t="s">
        <v>84</v>
      </c>
      <c r="DY6" s="77" t="s">
        <v>85</v>
      </c>
      <c r="DZ6" s="74" t="s">
        <v>76</v>
      </c>
      <c r="EA6" s="74" t="s">
        <v>85</v>
      </c>
      <c r="EB6" s="74" t="s">
        <v>44</v>
      </c>
      <c r="EC6" s="54"/>
      <c r="ED6" s="11"/>
      <c r="EE6" s="54" t="s">
        <v>22</v>
      </c>
      <c r="EF6" s="34"/>
      <c r="EG6" s="22"/>
      <c r="EH6" s="34"/>
      <c r="EI6" s="30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</row>
    <row r="7" spans="1:139" s="1" customFormat="1" ht="21" customHeight="1" thickBot="1">
      <c r="A7" s="40" t="s">
        <v>75</v>
      </c>
      <c r="B7" s="153">
        <v>150000</v>
      </c>
      <c r="C7" s="95">
        <v>4945534.34</v>
      </c>
      <c r="D7" s="96">
        <v>10512290.1</v>
      </c>
      <c r="E7" s="96">
        <v>318164.71</v>
      </c>
      <c r="F7" s="96">
        <v>1688959.2</v>
      </c>
      <c r="G7" s="96">
        <v>20000</v>
      </c>
      <c r="H7" s="96">
        <v>0</v>
      </c>
      <c r="I7" s="96">
        <v>0</v>
      </c>
      <c r="J7" s="96">
        <v>0</v>
      </c>
      <c r="K7" s="96">
        <v>20000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10000</v>
      </c>
      <c r="R7" s="97">
        <v>0</v>
      </c>
      <c r="S7" s="98">
        <v>17514948.35</v>
      </c>
      <c r="T7" s="95">
        <v>0</v>
      </c>
      <c r="U7" s="96">
        <v>599993</v>
      </c>
      <c r="V7" s="96">
        <v>2707.34</v>
      </c>
      <c r="W7" s="96">
        <v>0</v>
      </c>
      <c r="X7" s="96">
        <v>925068.8</v>
      </c>
      <c r="Y7" s="96">
        <v>61548</v>
      </c>
      <c r="Z7" s="96">
        <v>50000</v>
      </c>
      <c r="AA7" s="97">
        <v>0</v>
      </c>
      <c r="AB7" s="98">
        <v>1639317.14</v>
      </c>
      <c r="AC7" s="98">
        <v>19154265.49</v>
      </c>
      <c r="AD7" s="96">
        <v>1663597.1</v>
      </c>
      <c r="AE7" s="96">
        <v>8190413.15</v>
      </c>
      <c r="AF7" s="96">
        <v>0</v>
      </c>
      <c r="AG7" s="98">
        <v>9854010.25</v>
      </c>
      <c r="AH7" s="96">
        <v>571079.26</v>
      </c>
      <c r="AI7" s="97">
        <v>2130959.73</v>
      </c>
      <c r="AJ7" s="97">
        <v>0</v>
      </c>
      <c r="AK7" s="98">
        <v>2702038.99</v>
      </c>
      <c r="AL7" s="95">
        <v>0</v>
      </c>
      <c r="AM7" s="96">
        <v>0</v>
      </c>
      <c r="AN7" s="96">
        <v>0</v>
      </c>
      <c r="AO7" s="96">
        <v>10505.95</v>
      </c>
      <c r="AP7" s="96">
        <v>58409.56</v>
      </c>
      <c r="AQ7" s="98">
        <v>68915.51</v>
      </c>
      <c r="AR7" s="96">
        <v>0</v>
      </c>
      <c r="AS7" s="96">
        <v>1554275.65</v>
      </c>
      <c r="AT7" s="96">
        <v>333175.66</v>
      </c>
      <c r="AU7" s="97">
        <v>132460.52</v>
      </c>
      <c r="AV7" s="98">
        <v>2019911.83</v>
      </c>
      <c r="AW7" s="96">
        <v>0</v>
      </c>
      <c r="AX7" s="97">
        <v>0</v>
      </c>
      <c r="AY7" s="96">
        <v>31420.76</v>
      </c>
      <c r="AZ7" s="96">
        <v>34067</v>
      </c>
      <c r="BA7" s="96">
        <v>128728.76</v>
      </c>
      <c r="BB7" s="96">
        <v>2467.2</v>
      </c>
      <c r="BC7" s="96">
        <v>0</v>
      </c>
      <c r="BD7" s="96">
        <v>0</v>
      </c>
      <c r="BE7" s="96">
        <v>0</v>
      </c>
      <c r="BF7" s="96">
        <v>0</v>
      </c>
      <c r="BG7" s="97">
        <v>0</v>
      </c>
      <c r="BH7" s="98">
        <v>196683.72</v>
      </c>
      <c r="BI7" s="99">
        <v>0</v>
      </c>
      <c r="BJ7" s="96">
        <v>1688959.2</v>
      </c>
      <c r="BK7" s="96">
        <v>23089.15</v>
      </c>
      <c r="BL7" s="96">
        <v>0</v>
      </c>
      <c r="BM7" s="97">
        <v>0</v>
      </c>
      <c r="BN7" s="98">
        <v>1712048.35</v>
      </c>
      <c r="BO7" s="96">
        <v>0</v>
      </c>
      <c r="BP7" s="95">
        <v>263930.58</v>
      </c>
      <c r="BQ7" s="96">
        <v>39570.82</v>
      </c>
      <c r="BR7" s="96">
        <v>52737.3</v>
      </c>
      <c r="BS7" s="96">
        <v>52900</v>
      </c>
      <c r="BT7" s="96">
        <v>33827.44</v>
      </c>
      <c r="BU7" s="97">
        <v>27121.5</v>
      </c>
      <c r="BV7" s="96">
        <v>8000</v>
      </c>
      <c r="BW7" s="96">
        <v>0</v>
      </c>
      <c r="BX7" s="96">
        <v>0</v>
      </c>
      <c r="BY7" s="98">
        <v>478087.64</v>
      </c>
      <c r="BZ7" s="98">
        <v>2190135.99</v>
      </c>
      <c r="CA7" s="95">
        <v>0</v>
      </c>
      <c r="CB7" s="99">
        <v>20000</v>
      </c>
      <c r="CC7" s="99">
        <v>0</v>
      </c>
      <c r="CD7" s="95">
        <v>27657.22</v>
      </c>
      <c r="CE7" s="99">
        <v>260</v>
      </c>
      <c r="CF7" s="99">
        <v>1249.37</v>
      </c>
      <c r="CG7" s="99">
        <v>0</v>
      </c>
      <c r="CH7" s="97">
        <v>0</v>
      </c>
      <c r="CI7" s="96">
        <v>4760</v>
      </c>
      <c r="CJ7" s="96">
        <v>0</v>
      </c>
      <c r="CK7" s="96">
        <v>37753.47</v>
      </c>
      <c r="CL7" s="96">
        <v>0</v>
      </c>
      <c r="CM7" s="96">
        <v>0</v>
      </c>
      <c r="CN7" s="96">
        <v>0</v>
      </c>
      <c r="CO7" s="97">
        <v>0</v>
      </c>
      <c r="CP7" s="98">
        <v>42513.47</v>
      </c>
      <c r="CQ7" s="98">
        <v>42513.47</v>
      </c>
      <c r="CR7" s="95">
        <v>0</v>
      </c>
      <c r="CS7" s="97">
        <v>0</v>
      </c>
      <c r="CT7" s="96">
        <v>236666</v>
      </c>
      <c r="CU7" s="97">
        <v>0</v>
      </c>
      <c r="CV7" s="97">
        <v>0</v>
      </c>
      <c r="CW7" s="98">
        <v>236666</v>
      </c>
      <c r="CX7" s="99">
        <v>76423</v>
      </c>
      <c r="CY7" s="95">
        <v>0</v>
      </c>
      <c r="CZ7" s="96">
        <v>0</v>
      </c>
      <c r="DA7" s="96">
        <v>0</v>
      </c>
      <c r="DB7" s="97">
        <v>0</v>
      </c>
      <c r="DC7" s="98">
        <v>76423</v>
      </c>
      <c r="DD7" s="98">
        <v>313089</v>
      </c>
      <c r="DE7" s="99">
        <v>20000</v>
      </c>
      <c r="DF7" s="97">
        <v>0</v>
      </c>
      <c r="DG7" s="97">
        <v>0</v>
      </c>
      <c r="DH7" s="97">
        <v>0</v>
      </c>
      <c r="DI7" s="97">
        <v>0</v>
      </c>
      <c r="DJ7" s="100">
        <v>0</v>
      </c>
      <c r="DK7" s="99">
        <v>0</v>
      </c>
      <c r="DL7" s="97">
        <v>0</v>
      </c>
      <c r="DM7" s="97">
        <v>0</v>
      </c>
      <c r="DN7" s="97">
        <v>0</v>
      </c>
      <c r="DO7" s="97">
        <v>0</v>
      </c>
      <c r="DP7" s="98">
        <v>0</v>
      </c>
      <c r="DQ7" s="98">
        <v>17456465.35</v>
      </c>
      <c r="DR7" s="99">
        <v>94581</v>
      </c>
      <c r="DS7" s="99">
        <v>382247.05</v>
      </c>
      <c r="DT7" s="96">
        <v>410402.7</v>
      </c>
      <c r="DU7" s="96">
        <v>4050.3</v>
      </c>
      <c r="DV7" s="96">
        <v>33787.75</v>
      </c>
      <c r="DW7" s="97">
        <v>2079.36</v>
      </c>
      <c r="DX7" s="97">
        <v>627.98</v>
      </c>
      <c r="DY7" s="97">
        <v>599993</v>
      </c>
      <c r="DZ7" s="97">
        <v>50000</v>
      </c>
      <c r="EA7" s="97"/>
      <c r="EB7" s="97">
        <v>61548</v>
      </c>
      <c r="EC7" s="98">
        <v>1639317.14</v>
      </c>
      <c r="ED7" s="98">
        <v>19095782.49</v>
      </c>
      <c r="EE7" s="96"/>
      <c r="EF7" s="34"/>
      <c r="EG7" s="22"/>
      <c r="EH7" s="34"/>
      <c r="EI7" s="30"/>
    </row>
    <row r="8" spans="1:173" ht="13.5" thickBot="1">
      <c r="A8" s="49"/>
      <c r="B8" s="6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98">
        <f aca="true" t="shared" si="0" ref="S8:S31">R8+Q8+P8+O8+N8+M8+L8+K8+J8+I8+H8+G8+F8+E8+D8+C8</f>
        <v>0</v>
      </c>
      <c r="T8" s="101"/>
      <c r="U8" s="101"/>
      <c r="V8" s="101"/>
      <c r="W8" s="101"/>
      <c r="X8" s="101"/>
      <c r="Y8" s="101"/>
      <c r="Z8" s="101"/>
      <c r="AA8" s="101"/>
      <c r="AB8" s="98">
        <f aca="true" t="shared" si="1" ref="AB8:AB31">AA8+Z8+Y8+X8+W8+V8+U8+T8</f>
        <v>0</v>
      </c>
      <c r="AC8" s="98">
        <f aca="true" t="shared" si="2" ref="AC8:AC31">AB8+S8</f>
        <v>0</v>
      </c>
      <c r="AD8" s="102"/>
      <c r="AE8" s="101"/>
      <c r="AF8" s="103"/>
      <c r="AG8" s="98">
        <f aca="true" t="shared" si="3" ref="AG8:AG31">AF8+AE8+AD8</f>
        <v>0</v>
      </c>
      <c r="AH8" s="104"/>
      <c r="AI8" s="105"/>
      <c r="AJ8" s="105"/>
      <c r="AK8" s="98">
        <f aca="true" t="shared" si="4" ref="AK8:AK31">AJ8+AI8+AH8</f>
        <v>0</v>
      </c>
      <c r="AL8" s="106"/>
      <c r="AM8" s="104"/>
      <c r="AN8" s="105"/>
      <c r="AO8" s="104"/>
      <c r="AP8" s="105"/>
      <c r="AQ8" s="98">
        <f aca="true" t="shared" si="5" ref="AQ8:AQ31">AP8+AO8</f>
        <v>0</v>
      </c>
      <c r="AR8" s="149"/>
      <c r="AS8" s="106"/>
      <c r="AT8" s="104"/>
      <c r="AU8" s="105"/>
      <c r="AV8" s="98">
        <f aca="true" t="shared" si="6" ref="AV8:AV31">AU8+AT8+AS8</f>
        <v>0</v>
      </c>
      <c r="AW8" s="102"/>
      <c r="AX8" s="105"/>
      <c r="AY8" s="102"/>
      <c r="AZ8" s="104"/>
      <c r="BA8" s="104"/>
      <c r="BB8" s="104"/>
      <c r="BC8" s="104"/>
      <c r="BD8" s="104"/>
      <c r="BE8" s="104"/>
      <c r="BF8" s="104"/>
      <c r="BG8" s="105"/>
      <c r="BH8" s="98">
        <f aca="true" t="shared" si="7" ref="BH8:BH31">BG8+BF8+BE8+BD8+BC8+BB8+BA8+AZ8+AY8</f>
        <v>0</v>
      </c>
      <c r="BI8" s="101"/>
      <c r="BJ8" s="102"/>
      <c r="BK8" s="104"/>
      <c r="BL8" s="104"/>
      <c r="BM8" s="105"/>
      <c r="BN8" s="98">
        <f aca="true" t="shared" si="8" ref="BN8:BN31">BM8+BL8+BK8+BJ8</f>
        <v>0</v>
      </c>
      <c r="BO8" s="141"/>
      <c r="BP8" s="106"/>
      <c r="BQ8" s="104"/>
      <c r="BR8" s="104"/>
      <c r="BS8" s="104"/>
      <c r="BT8" s="104"/>
      <c r="BU8" s="104"/>
      <c r="BV8" s="104"/>
      <c r="BW8" s="104"/>
      <c r="BX8" s="104"/>
      <c r="BY8" s="98">
        <f aca="true" t="shared" si="9" ref="BY8:BY31">BX8+BW8+BV8+BU8+BT8+BS8+BR8+BQ8+BP8</f>
        <v>0</v>
      </c>
      <c r="BZ8" s="98">
        <f aca="true" t="shared" si="10" ref="BZ8:BZ31">BY8+BO8+BN8</f>
        <v>0</v>
      </c>
      <c r="CA8" s="106"/>
      <c r="CB8" s="106"/>
      <c r="CC8" s="104"/>
      <c r="CD8" s="106"/>
      <c r="CE8" s="101"/>
      <c r="CF8" s="101"/>
      <c r="CG8" s="101"/>
      <c r="CH8" s="105"/>
      <c r="CI8" s="102"/>
      <c r="CJ8" s="104"/>
      <c r="CK8" s="104"/>
      <c r="CL8" s="104"/>
      <c r="CM8" s="104"/>
      <c r="CN8" s="104"/>
      <c r="CO8" s="105"/>
      <c r="CP8" s="98">
        <f aca="true" t="shared" si="11" ref="CP8:CP31">CO8+CN8+CM8+CL8+CK8+CJ8+CI8</f>
        <v>0</v>
      </c>
      <c r="CQ8" s="98">
        <f aca="true" t="shared" si="12" ref="CQ8:CQ31">CP8+CH8</f>
        <v>0</v>
      </c>
      <c r="CR8" s="106"/>
      <c r="CS8" s="105"/>
      <c r="CT8" s="102"/>
      <c r="CU8" s="104"/>
      <c r="CV8" s="105"/>
      <c r="CW8" s="98">
        <f aca="true" t="shared" si="13" ref="CW8:CW31">CV8+CU8+CT8</f>
        <v>0</v>
      </c>
      <c r="CX8" s="107"/>
      <c r="CY8" s="104"/>
      <c r="CZ8" s="104"/>
      <c r="DA8" s="104"/>
      <c r="DB8" s="105"/>
      <c r="DC8" s="98">
        <f aca="true" t="shared" si="14" ref="DC8:DC29">DB8+DA8+CZ8+CY8+CX8</f>
        <v>0</v>
      </c>
      <c r="DD8" s="98">
        <f aca="true" t="shared" si="15" ref="DD8:DD29">DC8+CW8</f>
        <v>0</v>
      </c>
      <c r="DE8" s="108"/>
      <c r="DF8" s="108"/>
      <c r="DG8" s="109"/>
      <c r="DH8" s="108"/>
      <c r="DI8" s="105"/>
      <c r="DJ8" s="100">
        <f aca="true" t="shared" si="16" ref="DJ8:DJ31">DI8+DH8+DG8</f>
        <v>0</v>
      </c>
      <c r="DK8" s="101"/>
      <c r="DL8" s="105"/>
      <c r="DM8" s="105"/>
      <c r="DN8" s="105"/>
      <c r="DO8" s="105"/>
      <c r="DP8" s="98">
        <f aca="true" t="shared" si="17" ref="DP8:DP31">DO8+DN8+DM8+DL8+DK8</f>
        <v>0</v>
      </c>
      <c r="DQ8" s="98">
        <f aca="true" t="shared" si="18" ref="DQ8:DQ31">DP8+DJ8+DF8+DE8+DD8+CS8+CR8+CQ8+CG8+CF8+CE8+CD8+CC8+CB8+CA8+BZ8+BI8+BH8+AX8+AW8+AV8+AR8+AQ8+AN8+AM8+AL8+AK8+AG8+DE32</f>
        <v>0</v>
      </c>
      <c r="DR8" s="101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98">
        <f>EB8+DZ8+DY8+DX8+DW8+DV8+DU8+DT8+DS8+DR8+EA8</f>
        <v>0</v>
      </c>
      <c r="ED8" s="98">
        <f aca="true" t="shared" si="19" ref="ED8:ED31">EC8+DQ8</f>
        <v>0</v>
      </c>
      <c r="EE8" s="96"/>
      <c r="EF8" s="34"/>
      <c r="EG8" s="23"/>
      <c r="EH8" s="34"/>
      <c r="EI8" s="3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</row>
    <row r="9" spans="1:173" ht="13.5" thickBot="1">
      <c r="A9" s="41" t="s">
        <v>89</v>
      </c>
      <c r="B9" s="41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98">
        <f t="shared" si="0"/>
        <v>0</v>
      </c>
      <c r="T9" s="110"/>
      <c r="U9" s="110"/>
      <c r="V9" s="110"/>
      <c r="W9" s="110"/>
      <c r="X9" s="110"/>
      <c r="Y9" s="110"/>
      <c r="Z9" s="110"/>
      <c r="AA9" s="110"/>
      <c r="AB9" s="98">
        <f t="shared" si="1"/>
        <v>0</v>
      </c>
      <c r="AC9" s="98">
        <f t="shared" si="2"/>
        <v>0</v>
      </c>
      <c r="AD9" s="111">
        <v>35483</v>
      </c>
      <c r="AE9" s="112"/>
      <c r="AF9" s="113"/>
      <c r="AG9" s="98">
        <f t="shared" si="3"/>
        <v>35483</v>
      </c>
      <c r="AH9" s="114"/>
      <c r="AI9" s="115"/>
      <c r="AJ9" s="115"/>
      <c r="AK9" s="98">
        <f t="shared" si="4"/>
        <v>0</v>
      </c>
      <c r="AL9" s="116"/>
      <c r="AM9" s="114"/>
      <c r="AN9" s="115"/>
      <c r="AO9" s="114"/>
      <c r="AP9" s="115"/>
      <c r="AQ9" s="98">
        <f t="shared" si="5"/>
        <v>0</v>
      </c>
      <c r="AR9" s="150"/>
      <c r="AS9" s="116"/>
      <c r="AT9" s="114"/>
      <c r="AU9" s="115"/>
      <c r="AV9" s="98">
        <f t="shared" si="6"/>
        <v>0</v>
      </c>
      <c r="AW9" s="111"/>
      <c r="AX9" s="115"/>
      <c r="AY9" s="111"/>
      <c r="AZ9" s="114"/>
      <c r="BA9" s="114"/>
      <c r="BB9" s="114"/>
      <c r="BC9" s="114"/>
      <c r="BD9" s="114"/>
      <c r="BE9" s="114"/>
      <c r="BF9" s="114"/>
      <c r="BG9" s="115"/>
      <c r="BH9" s="98">
        <f t="shared" si="7"/>
        <v>0</v>
      </c>
      <c r="BI9" s="112"/>
      <c r="BJ9" s="111"/>
      <c r="BK9" s="114"/>
      <c r="BL9" s="114"/>
      <c r="BM9" s="115"/>
      <c r="BN9" s="98">
        <f t="shared" si="8"/>
        <v>0</v>
      </c>
      <c r="BO9" s="142"/>
      <c r="BP9" s="116"/>
      <c r="BQ9" s="114"/>
      <c r="BR9" s="114"/>
      <c r="BS9" s="114"/>
      <c r="BT9" s="114"/>
      <c r="BU9" s="114"/>
      <c r="BV9" s="114"/>
      <c r="BW9" s="114"/>
      <c r="BX9" s="114"/>
      <c r="BY9" s="98">
        <f t="shared" si="9"/>
        <v>0</v>
      </c>
      <c r="BZ9" s="98">
        <f t="shared" si="10"/>
        <v>0</v>
      </c>
      <c r="CA9" s="116"/>
      <c r="CB9" s="116"/>
      <c r="CC9" s="114"/>
      <c r="CD9" s="116"/>
      <c r="CE9" s="112"/>
      <c r="CF9" s="112"/>
      <c r="CG9" s="112"/>
      <c r="CH9" s="115"/>
      <c r="CI9" s="111"/>
      <c r="CJ9" s="114"/>
      <c r="CK9" s="114"/>
      <c r="CL9" s="114"/>
      <c r="CM9" s="114"/>
      <c r="CN9" s="114"/>
      <c r="CO9" s="115"/>
      <c r="CP9" s="98">
        <f t="shared" si="11"/>
        <v>0</v>
      </c>
      <c r="CQ9" s="98">
        <f t="shared" si="12"/>
        <v>0</v>
      </c>
      <c r="CR9" s="116"/>
      <c r="CS9" s="115"/>
      <c r="CT9" s="111"/>
      <c r="CU9" s="114"/>
      <c r="CV9" s="115"/>
      <c r="CW9" s="98">
        <f t="shared" si="13"/>
        <v>0</v>
      </c>
      <c r="CX9" s="117"/>
      <c r="CY9" s="114"/>
      <c r="CZ9" s="114"/>
      <c r="DA9" s="114"/>
      <c r="DB9" s="115"/>
      <c r="DC9" s="98">
        <f t="shared" si="14"/>
        <v>0</v>
      </c>
      <c r="DD9" s="98">
        <f t="shared" si="15"/>
        <v>0</v>
      </c>
      <c r="DE9" s="114"/>
      <c r="DF9" s="115"/>
      <c r="DG9" s="118"/>
      <c r="DH9" s="114"/>
      <c r="DI9" s="112"/>
      <c r="DJ9" s="100">
        <f t="shared" si="16"/>
        <v>0</v>
      </c>
      <c r="DK9" s="112"/>
      <c r="DL9" s="115"/>
      <c r="DM9" s="115"/>
      <c r="DN9" s="115"/>
      <c r="DO9" s="115"/>
      <c r="DP9" s="98">
        <f t="shared" si="17"/>
        <v>0</v>
      </c>
      <c r="DQ9" s="98">
        <f t="shared" si="18"/>
        <v>35483</v>
      </c>
      <c r="DR9" s="112"/>
      <c r="DS9" s="114"/>
      <c r="DT9" s="115"/>
      <c r="DU9" s="115"/>
      <c r="DV9" s="115"/>
      <c r="DW9" s="115"/>
      <c r="DX9" s="115"/>
      <c r="DY9" s="115"/>
      <c r="DZ9" s="115"/>
      <c r="EA9" s="115"/>
      <c r="EB9" s="115"/>
      <c r="EC9" s="98">
        <f aca="true" t="shared" si="20" ref="EC9:EC31">EB9+DZ9+DY9+DX9+DW9+DV9+DU9+DT9+DS9+DR9+EA9</f>
        <v>0</v>
      </c>
      <c r="ED9" s="98">
        <f t="shared" si="19"/>
        <v>35483</v>
      </c>
      <c r="EE9" s="96"/>
      <c r="EF9" s="35"/>
      <c r="EG9" s="23"/>
      <c r="EH9" s="34"/>
      <c r="EI9" s="3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</row>
    <row r="10" spans="1:173" ht="13.5" thickBot="1">
      <c r="A10" s="41" t="s">
        <v>90</v>
      </c>
      <c r="B10" s="41"/>
      <c r="C10" s="110"/>
      <c r="D10" s="110">
        <v>2436000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98">
        <f t="shared" si="0"/>
        <v>2436000</v>
      </c>
      <c r="T10" s="110"/>
      <c r="U10" s="110"/>
      <c r="V10" s="110"/>
      <c r="W10" s="110"/>
      <c r="X10" s="110"/>
      <c r="Y10" s="110"/>
      <c r="Z10" s="110"/>
      <c r="AA10" s="110"/>
      <c r="AB10" s="98">
        <f t="shared" si="1"/>
        <v>0</v>
      </c>
      <c r="AC10" s="98">
        <f t="shared" si="2"/>
        <v>2436000</v>
      </c>
      <c r="AD10" s="111"/>
      <c r="AE10" s="111"/>
      <c r="AF10" s="111"/>
      <c r="AG10" s="98">
        <f t="shared" si="3"/>
        <v>0</v>
      </c>
      <c r="AH10" s="114"/>
      <c r="AI10" s="115"/>
      <c r="AJ10" s="115"/>
      <c r="AK10" s="98">
        <f t="shared" si="4"/>
        <v>0</v>
      </c>
      <c r="AL10" s="116"/>
      <c r="AM10" s="114"/>
      <c r="AN10" s="115"/>
      <c r="AO10" s="114"/>
      <c r="AP10" s="115"/>
      <c r="AQ10" s="98">
        <f t="shared" si="5"/>
        <v>0</v>
      </c>
      <c r="AR10" s="150"/>
      <c r="AS10" s="116"/>
      <c r="AT10" s="114"/>
      <c r="AU10" s="115"/>
      <c r="AV10" s="98">
        <f t="shared" si="6"/>
        <v>0</v>
      </c>
      <c r="AW10" s="111"/>
      <c r="AX10" s="115"/>
      <c r="AY10" s="111"/>
      <c r="AZ10" s="114"/>
      <c r="BA10" s="114"/>
      <c r="BB10" s="114"/>
      <c r="BC10" s="114"/>
      <c r="BD10" s="114"/>
      <c r="BE10" s="114"/>
      <c r="BF10" s="114"/>
      <c r="BG10" s="115"/>
      <c r="BH10" s="98">
        <f t="shared" si="7"/>
        <v>0</v>
      </c>
      <c r="BI10" s="112"/>
      <c r="BJ10" s="111"/>
      <c r="BK10" s="114"/>
      <c r="BL10" s="114"/>
      <c r="BM10" s="115"/>
      <c r="BN10" s="98">
        <f t="shared" si="8"/>
        <v>0</v>
      </c>
      <c r="BO10" s="142"/>
      <c r="BP10" s="116"/>
      <c r="BQ10" s="114"/>
      <c r="BR10" s="114"/>
      <c r="BS10" s="114"/>
      <c r="BT10" s="114"/>
      <c r="BU10" s="114"/>
      <c r="BV10" s="114"/>
      <c r="BW10" s="114"/>
      <c r="BX10" s="114"/>
      <c r="BY10" s="98">
        <f t="shared" si="9"/>
        <v>0</v>
      </c>
      <c r="BZ10" s="98">
        <f t="shared" si="10"/>
        <v>0</v>
      </c>
      <c r="CA10" s="116"/>
      <c r="CB10" s="116"/>
      <c r="CC10" s="114"/>
      <c r="CD10" s="116"/>
      <c r="CE10" s="112"/>
      <c r="CF10" s="112"/>
      <c r="CG10" s="112"/>
      <c r="CH10" s="115"/>
      <c r="CI10" s="111"/>
      <c r="CJ10" s="114"/>
      <c r="CK10" s="114"/>
      <c r="CL10" s="114"/>
      <c r="CM10" s="114"/>
      <c r="CN10" s="114"/>
      <c r="CO10" s="115"/>
      <c r="CP10" s="98">
        <f t="shared" si="11"/>
        <v>0</v>
      </c>
      <c r="CQ10" s="98">
        <f t="shared" si="12"/>
        <v>0</v>
      </c>
      <c r="CR10" s="116"/>
      <c r="CS10" s="115"/>
      <c r="CT10" s="111"/>
      <c r="CU10" s="114"/>
      <c r="CV10" s="115"/>
      <c r="CW10" s="98">
        <f t="shared" si="13"/>
        <v>0</v>
      </c>
      <c r="CX10" s="117"/>
      <c r="CY10" s="114"/>
      <c r="CZ10" s="114"/>
      <c r="DA10" s="114"/>
      <c r="DB10" s="115"/>
      <c r="DC10" s="98">
        <f t="shared" si="14"/>
        <v>0</v>
      </c>
      <c r="DD10" s="98">
        <f t="shared" si="15"/>
        <v>0</v>
      </c>
      <c r="DE10" s="105"/>
      <c r="DF10" s="105"/>
      <c r="DG10" s="118"/>
      <c r="DH10" s="105"/>
      <c r="DI10" s="115"/>
      <c r="DJ10" s="100">
        <f t="shared" si="16"/>
        <v>0</v>
      </c>
      <c r="DK10" s="112"/>
      <c r="DL10" s="115"/>
      <c r="DM10" s="115"/>
      <c r="DN10" s="115"/>
      <c r="DO10" s="115"/>
      <c r="DP10" s="98">
        <f t="shared" si="17"/>
        <v>0</v>
      </c>
      <c r="DQ10" s="98">
        <f t="shared" si="18"/>
        <v>0</v>
      </c>
      <c r="DR10" s="112"/>
      <c r="DS10" s="114"/>
      <c r="DT10" s="115"/>
      <c r="DU10" s="115"/>
      <c r="DV10" s="115"/>
      <c r="DW10" s="115"/>
      <c r="DX10" s="115"/>
      <c r="DY10" s="115"/>
      <c r="DZ10" s="115"/>
      <c r="EA10" s="115"/>
      <c r="EB10" s="115"/>
      <c r="EC10" s="98">
        <f t="shared" si="20"/>
        <v>0</v>
      </c>
      <c r="ED10" s="98">
        <f t="shared" si="19"/>
        <v>0</v>
      </c>
      <c r="EE10" s="96"/>
      <c r="EF10" s="32"/>
      <c r="EG10" s="23"/>
      <c r="EH10" s="34"/>
      <c r="EI10" s="3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</row>
    <row r="11" spans="1:173" ht="13.5" thickBot="1">
      <c r="A11" s="41" t="s">
        <v>91</v>
      </c>
      <c r="B11" s="41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98">
        <f t="shared" si="0"/>
        <v>0</v>
      </c>
      <c r="T11" s="110"/>
      <c r="U11" s="110"/>
      <c r="V11" s="110"/>
      <c r="W11" s="110"/>
      <c r="X11" s="110">
        <v>3212.48</v>
      </c>
      <c r="Y11" s="110"/>
      <c r="Z11" s="110"/>
      <c r="AA11" s="110"/>
      <c r="AB11" s="98">
        <f t="shared" si="1"/>
        <v>3212.48</v>
      </c>
      <c r="AC11" s="98">
        <f t="shared" si="2"/>
        <v>3212.48</v>
      </c>
      <c r="AD11" s="111"/>
      <c r="AE11" s="112">
        <v>545790</v>
      </c>
      <c r="AF11" s="113"/>
      <c r="AG11" s="98">
        <f t="shared" si="3"/>
        <v>545790</v>
      </c>
      <c r="AH11" s="114"/>
      <c r="AI11" s="115"/>
      <c r="AJ11" s="115"/>
      <c r="AK11" s="98">
        <f t="shared" si="4"/>
        <v>0</v>
      </c>
      <c r="AL11" s="116"/>
      <c r="AM11" s="114"/>
      <c r="AN11" s="115"/>
      <c r="AO11" s="114"/>
      <c r="AP11" s="115"/>
      <c r="AQ11" s="98">
        <f t="shared" si="5"/>
        <v>0</v>
      </c>
      <c r="AR11" s="150"/>
      <c r="AS11" s="116"/>
      <c r="AT11" s="114"/>
      <c r="AU11" s="115"/>
      <c r="AV11" s="98">
        <f t="shared" si="6"/>
        <v>0</v>
      </c>
      <c r="AW11" s="111"/>
      <c r="AX11" s="115"/>
      <c r="AY11" s="111"/>
      <c r="AZ11" s="114"/>
      <c r="BA11" s="114"/>
      <c r="BB11" s="114"/>
      <c r="BC11" s="114"/>
      <c r="BD11" s="114"/>
      <c r="BE11" s="114"/>
      <c r="BF11" s="114"/>
      <c r="BG11" s="115"/>
      <c r="BH11" s="98">
        <f t="shared" si="7"/>
        <v>0</v>
      </c>
      <c r="BI11" s="112"/>
      <c r="BJ11" s="111"/>
      <c r="BK11" s="114"/>
      <c r="BL11" s="114"/>
      <c r="BM11" s="115"/>
      <c r="BN11" s="98">
        <f t="shared" si="8"/>
        <v>0</v>
      </c>
      <c r="BO11" s="142"/>
      <c r="BP11" s="116"/>
      <c r="BQ11" s="114"/>
      <c r="BR11" s="114"/>
      <c r="BS11" s="114"/>
      <c r="BT11" s="114"/>
      <c r="BU11" s="114"/>
      <c r="BV11" s="114"/>
      <c r="BW11" s="114"/>
      <c r="BX11" s="114"/>
      <c r="BY11" s="98">
        <f t="shared" si="9"/>
        <v>0</v>
      </c>
      <c r="BZ11" s="98">
        <f t="shared" si="10"/>
        <v>0</v>
      </c>
      <c r="CA11" s="116"/>
      <c r="CB11" s="116"/>
      <c r="CC11" s="114"/>
      <c r="CD11" s="116"/>
      <c r="CE11" s="112"/>
      <c r="CF11" s="112"/>
      <c r="CG11" s="112"/>
      <c r="CH11" s="115"/>
      <c r="CI11" s="111"/>
      <c r="CJ11" s="114"/>
      <c r="CK11" s="114"/>
      <c r="CL11" s="114"/>
      <c r="CM11" s="114"/>
      <c r="CN11" s="114"/>
      <c r="CO11" s="115"/>
      <c r="CP11" s="98">
        <f t="shared" si="11"/>
        <v>0</v>
      </c>
      <c r="CQ11" s="98">
        <f t="shared" si="12"/>
        <v>0</v>
      </c>
      <c r="CR11" s="116"/>
      <c r="CS11" s="115"/>
      <c r="CT11" s="111"/>
      <c r="CU11" s="114"/>
      <c r="CV11" s="115"/>
      <c r="CW11" s="98">
        <f t="shared" si="13"/>
        <v>0</v>
      </c>
      <c r="CX11" s="117"/>
      <c r="CY11" s="114"/>
      <c r="CZ11" s="114"/>
      <c r="DA11" s="114"/>
      <c r="DB11" s="115"/>
      <c r="DC11" s="98">
        <f t="shared" si="14"/>
        <v>0</v>
      </c>
      <c r="DD11" s="98">
        <f t="shared" si="15"/>
        <v>0</v>
      </c>
      <c r="DE11" s="115"/>
      <c r="DF11" s="115"/>
      <c r="DG11" s="118"/>
      <c r="DH11" s="115"/>
      <c r="DI11" s="115"/>
      <c r="DJ11" s="100">
        <f t="shared" si="16"/>
        <v>0</v>
      </c>
      <c r="DK11" s="112"/>
      <c r="DL11" s="115"/>
      <c r="DM11" s="115"/>
      <c r="DN11" s="115"/>
      <c r="DO11" s="115"/>
      <c r="DP11" s="98">
        <f t="shared" si="17"/>
        <v>0</v>
      </c>
      <c r="DQ11" s="98">
        <f t="shared" si="18"/>
        <v>545790</v>
      </c>
      <c r="DR11" s="112"/>
      <c r="DS11" s="114"/>
      <c r="DT11" s="115"/>
      <c r="DU11" s="115"/>
      <c r="DV11" s="115"/>
      <c r="DW11" s="115"/>
      <c r="DX11" s="115"/>
      <c r="DY11" s="115"/>
      <c r="DZ11" s="115"/>
      <c r="EA11" s="115"/>
      <c r="EB11" s="115"/>
      <c r="EC11" s="98">
        <f t="shared" si="20"/>
        <v>0</v>
      </c>
      <c r="ED11" s="98">
        <f t="shared" si="19"/>
        <v>545790</v>
      </c>
      <c r="EE11" s="96"/>
      <c r="EF11" s="32"/>
      <c r="EG11" s="23"/>
      <c r="EH11" s="34"/>
      <c r="EI11" s="3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</row>
    <row r="12" spans="1:173" ht="13.5" thickBot="1">
      <c r="A12" s="41" t="s">
        <v>92</v>
      </c>
      <c r="B12" s="41"/>
      <c r="C12" s="110"/>
      <c r="D12" s="110">
        <v>1868532.39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98">
        <f t="shared" si="0"/>
        <v>1868532.39</v>
      </c>
      <c r="T12" s="110"/>
      <c r="U12" s="110"/>
      <c r="V12" s="110"/>
      <c r="W12" s="110"/>
      <c r="X12" s="110"/>
      <c r="Y12" s="110"/>
      <c r="Z12" s="110">
        <v>10000</v>
      </c>
      <c r="AA12" s="110"/>
      <c r="AB12" s="98">
        <f t="shared" si="1"/>
        <v>10000</v>
      </c>
      <c r="AC12" s="98">
        <f t="shared" si="2"/>
        <v>1878532.39</v>
      </c>
      <c r="AD12" s="111"/>
      <c r="AE12" s="111">
        <v>2053210</v>
      </c>
      <c r="AF12" s="111"/>
      <c r="AG12" s="98">
        <f t="shared" si="3"/>
        <v>2053210</v>
      </c>
      <c r="AH12" s="114"/>
      <c r="AI12" s="115"/>
      <c r="AJ12" s="115"/>
      <c r="AK12" s="98">
        <f t="shared" si="4"/>
        <v>0</v>
      </c>
      <c r="AL12" s="116"/>
      <c r="AM12" s="114"/>
      <c r="AN12" s="115"/>
      <c r="AO12" s="114"/>
      <c r="AP12" s="115"/>
      <c r="AQ12" s="98">
        <f t="shared" si="5"/>
        <v>0</v>
      </c>
      <c r="AR12" s="150"/>
      <c r="AS12" s="116"/>
      <c r="AT12" s="114"/>
      <c r="AU12" s="115"/>
      <c r="AV12" s="98">
        <f t="shared" si="6"/>
        <v>0</v>
      </c>
      <c r="AW12" s="111"/>
      <c r="AX12" s="115"/>
      <c r="AY12" s="111"/>
      <c r="AZ12" s="114"/>
      <c r="BA12" s="114"/>
      <c r="BB12" s="114"/>
      <c r="BC12" s="114"/>
      <c r="BD12" s="114"/>
      <c r="BE12" s="114"/>
      <c r="BF12" s="114"/>
      <c r="BG12" s="115"/>
      <c r="BH12" s="98">
        <f t="shared" si="7"/>
        <v>0</v>
      </c>
      <c r="BI12" s="112"/>
      <c r="BJ12" s="111"/>
      <c r="BK12" s="114"/>
      <c r="BL12" s="114"/>
      <c r="BM12" s="115"/>
      <c r="BN12" s="98">
        <f t="shared" si="8"/>
        <v>0</v>
      </c>
      <c r="BO12" s="142"/>
      <c r="BP12" s="116"/>
      <c r="BQ12" s="114"/>
      <c r="BR12" s="114"/>
      <c r="BS12" s="114"/>
      <c r="BT12" s="114"/>
      <c r="BU12" s="114"/>
      <c r="BV12" s="114"/>
      <c r="BW12" s="114"/>
      <c r="BX12" s="114"/>
      <c r="BY12" s="98">
        <f t="shared" si="9"/>
        <v>0</v>
      </c>
      <c r="BZ12" s="98">
        <f t="shared" si="10"/>
        <v>0</v>
      </c>
      <c r="CA12" s="116"/>
      <c r="CB12" s="116"/>
      <c r="CC12" s="114"/>
      <c r="CD12" s="116"/>
      <c r="CE12" s="112"/>
      <c r="CF12" s="112"/>
      <c r="CG12" s="112"/>
      <c r="CH12" s="115"/>
      <c r="CI12" s="111"/>
      <c r="CJ12" s="114"/>
      <c r="CK12" s="114"/>
      <c r="CL12" s="114"/>
      <c r="CM12" s="114"/>
      <c r="CN12" s="114"/>
      <c r="CO12" s="115"/>
      <c r="CP12" s="98">
        <f t="shared" si="11"/>
        <v>0</v>
      </c>
      <c r="CQ12" s="98">
        <f t="shared" si="12"/>
        <v>0</v>
      </c>
      <c r="CR12" s="116"/>
      <c r="CS12" s="115"/>
      <c r="CT12" s="111"/>
      <c r="CU12" s="114"/>
      <c r="CV12" s="115"/>
      <c r="CW12" s="98">
        <f t="shared" si="13"/>
        <v>0</v>
      </c>
      <c r="CX12" s="117"/>
      <c r="CY12" s="114"/>
      <c r="CZ12" s="114"/>
      <c r="DA12" s="114"/>
      <c r="DB12" s="115"/>
      <c r="DC12" s="98">
        <f t="shared" si="14"/>
        <v>0</v>
      </c>
      <c r="DD12" s="98">
        <f t="shared" si="15"/>
        <v>0</v>
      </c>
      <c r="DE12" s="115"/>
      <c r="DF12" s="115"/>
      <c r="DG12" s="118"/>
      <c r="DH12" s="115"/>
      <c r="DI12" s="115"/>
      <c r="DJ12" s="100">
        <f t="shared" si="16"/>
        <v>0</v>
      </c>
      <c r="DK12" s="112"/>
      <c r="DL12" s="115"/>
      <c r="DM12" s="115"/>
      <c r="DN12" s="115"/>
      <c r="DO12" s="115"/>
      <c r="DP12" s="98">
        <f t="shared" si="17"/>
        <v>0</v>
      </c>
      <c r="DQ12" s="98">
        <f t="shared" si="18"/>
        <v>2053210</v>
      </c>
      <c r="DR12" s="112"/>
      <c r="DS12" s="114"/>
      <c r="DT12" s="115"/>
      <c r="DU12" s="115"/>
      <c r="DV12" s="115"/>
      <c r="DW12" s="115"/>
      <c r="DX12" s="115"/>
      <c r="DY12" s="115"/>
      <c r="DZ12" s="115"/>
      <c r="EA12" s="115"/>
      <c r="EB12" s="115"/>
      <c r="EC12" s="98">
        <f t="shared" si="20"/>
        <v>0</v>
      </c>
      <c r="ED12" s="98">
        <f t="shared" si="19"/>
        <v>2053210</v>
      </c>
      <c r="EE12" s="96"/>
      <c r="EF12" s="35"/>
      <c r="EG12" s="23"/>
      <c r="EH12" s="34"/>
      <c r="EI12" s="3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</row>
    <row r="13" spans="1:173" ht="13.5" thickBot="1">
      <c r="A13" s="51" t="s">
        <v>93</v>
      </c>
      <c r="B13" s="51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98">
        <f t="shared" si="0"/>
        <v>0</v>
      </c>
      <c r="T13" s="110"/>
      <c r="U13" s="110"/>
      <c r="V13" s="110"/>
      <c r="W13" s="110"/>
      <c r="X13" s="110"/>
      <c r="Y13" s="110"/>
      <c r="Z13" s="110"/>
      <c r="AA13" s="110"/>
      <c r="AB13" s="98">
        <f t="shared" si="1"/>
        <v>0</v>
      </c>
      <c r="AC13" s="98">
        <f t="shared" si="2"/>
        <v>0</v>
      </c>
      <c r="AD13" s="111"/>
      <c r="AE13" s="112">
        <v>878294.78</v>
      </c>
      <c r="AF13" s="113"/>
      <c r="AG13" s="98">
        <f t="shared" si="3"/>
        <v>878294.78</v>
      </c>
      <c r="AH13" s="114"/>
      <c r="AI13" s="115"/>
      <c r="AJ13" s="115"/>
      <c r="AK13" s="98">
        <f t="shared" si="4"/>
        <v>0</v>
      </c>
      <c r="AL13" s="116"/>
      <c r="AM13" s="114"/>
      <c r="AN13" s="115"/>
      <c r="AO13" s="114"/>
      <c r="AP13" s="115"/>
      <c r="AQ13" s="98">
        <f t="shared" si="5"/>
        <v>0</v>
      </c>
      <c r="AR13" s="150"/>
      <c r="AS13" s="116"/>
      <c r="AT13" s="114"/>
      <c r="AU13" s="115"/>
      <c r="AV13" s="98">
        <f t="shared" si="6"/>
        <v>0</v>
      </c>
      <c r="AW13" s="111"/>
      <c r="AX13" s="115"/>
      <c r="AY13" s="111"/>
      <c r="AZ13" s="114"/>
      <c r="BA13" s="114"/>
      <c r="BB13" s="114"/>
      <c r="BC13" s="114"/>
      <c r="BD13" s="114"/>
      <c r="BE13" s="114"/>
      <c r="BF13" s="114"/>
      <c r="BG13" s="115"/>
      <c r="BH13" s="98">
        <f t="shared" si="7"/>
        <v>0</v>
      </c>
      <c r="BI13" s="112"/>
      <c r="BJ13" s="111"/>
      <c r="BK13" s="114"/>
      <c r="BL13" s="114"/>
      <c r="BM13" s="115"/>
      <c r="BN13" s="98">
        <f t="shared" si="8"/>
        <v>0</v>
      </c>
      <c r="BO13" s="142"/>
      <c r="BP13" s="116"/>
      <c r="BQ13" s="114"/>
      <c r="BR13" s="114"/>
      <c r="BS13" s="114"/>
      <c r="BT13" s="114"/>
      <c r="BU13" s="114"/>
      <c r="BV13" s="114"/>
      <c r="BW13" s="114"/>
      <c r="BX13" s="114"/>
      <c r="BY13" s="98">
        <f t="shared" si="9"/>
        <v>0</v>
      </c>
      <c r="BZ13" s="98">
        <f t="shared" si="10"/>
        <v>0</v>
      </c>
      <c r="CA13" s="116"/>
      <c r="CB13" s="116"/>
      <c r="CC13" s="114"/>
      <c r="CD13" s="112">
        <v>3256.79</v>
      </c>
      <c r="CE13" s="112">
        <v>65</v>
      </c>
      <c r="CF13" s="112"/>
      <c r="CG13" s="112"/>
      <c r="CH13" s="115"/>
      <c r="CI13" s="111"/>
      <c r="CJ13" s="114"/>
      <c r="CK13" s="114"/>
      <c r="CL13" s="114"/>
      <c r="CM13" s="114"/>
      <c r="CN13" s="114"/>
      <c r="CO13" s="115"/>
      <c r="CP13" s="98">
        <f t="shared" si="11"/>
        <v>0</v>
      </c>
      <c r="CQ13" s="98">
        <f t="shared" si="12"/>
        <v>0</v>
      </c>
      <c r="CR13" s="116"/>
      <c r="CS13" s="115"/>
      <c r="CT13" s="111"/>
      <c r="CU13" s="114"/>
      <c r="CV13" s="115"/>
      <c r="CW13" s="98">
        <f t="shared" si="13"/>
        <v>0</v>
      </c>
      <c r="CX13" s="117"/>
      <c r="CY13" s="114"/>
      <c r="CZ13" s="114"/>
      <c r="DA13" s="114"/>
      <c r="DB13" s="115"/>
      <c r="DC13" s="98">
        <f t="shared" si="14"/>
        <v>0</v>
      </c>
      <c r="DD13" s="98">
        <f t="shared" si="15"/>
        <v>0</v>
      </c>
      <c r="DE13" s="115"/>
      <c r="DF13" s="115"/>
      <c r="DG13" s="118"/>
      <c r="DH13" s="115"/>
      <c r="DI13" s="115"/>
      <c r="DJ13" s="100">
        <f t="shared" si="16"/>
        <v>0</v>
      </c>
      <c r="DK13" s="112"/>
      <c r="DL13" s="115"/>
      <c r="DM13" s="115"/>
      <c r="DN13" s="115"/>
      <c r="DO13" s="115"/>
      <c r="DP13" s="98">
        <f t="shared" si="17"/>
        <v>0</v>
      </c>
      <c r="DQ13" s="98">
        <f t="shared" si="18"/>
        <v>881616.5700000001</v>
      </c>
      <c r="DR13" s="112"/>
      <c r="DS13" s="114"/>
      <c r="DT13" s="115"/>
      <c r="DU13" s="115"/>
      <c r="DV13" s="115"/>
      <c r="DW13" s="115"/>
      <c r="DX13" s="115"/>
      <c r="DY13" s="115"/>
      <c r="DZ13" s="115"/>
      <c r="EA13" s="115"/>
      <c r="EB13" s="115"/>
      <c r="EC13" s="98">
        <f t="shared" si="20"/>
        <v>0</v>
      </c>
      <c r="ED13" s="98">
        <f t="shared" si="19"/>
        <v>881616.5700000001</v>
      </c>
      <c r="EE13" s="96"/>
      <c r="EF13" s="32"/>
      <c r="EG13" s="23"/>
      <c r="EH13" s="34"/>
      <c r="EI13" s="3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</row>
    <row r="14" spans="1:173" ht="13.5" thickBot="1">
      <c r="A14" s="51" t="s">
        <v>94</v>
      </c>
      <c r="B14" s="51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98">
        <f t="shared" si="0"/>
        <v>0</v>
      </c>
      <c r="T14" s="110"/>
      <c r="U14" s="110">
        <v>599986</v>
      </c>
      <c r="V14" s="110"/>
      <c r="W14" s="110"/>
      <c r="X14" s="110"/>
      <c r="Y14" s="110"/>
      <c r="Z14" s="110"/>
      <c r="AA14" s="110"/>
      <c r="AB14" s="98">
        <f t="shared" si="1"/>
        <v>599986</v>
      </c>
      <c r="AC14" s="98">
        <f t="shared" si="2"/>
        <v>599986</v>
      </c>
      <c r="AD14" s="111"/>
      <c r="AE14" s="112">
        <v>308030.87</v>
      </c>
      <c r="AF14" s="113"/>
      <c r="AG14" s="98">
        <f t="shared" si="3"/>
        <v>308030.87</v>
      </c>
      <c r="AH14" s="114"/>
      <c r="AI14" s="115">
        <v>678397.95</v>
      </c>
      <c r="AJ14" s="115"/>
      <c r="AK14" s="98">
        <f t="shared" si="4"/>
        <v>678397.95</v>
      </c>
      <c r="AL14" s="116"/>
      <c r="AM14" s="114"/>
      <c r="AN14" s="115"/>
      <c r="AO14" s="114"/>
      <c r="AP14" s="115"/>
      <c r="AQ14" s="98">
        <f t="shared" si="5"/>
        <v>0</v>
      </c>
      <c r="AR14" s="150"/>
      <c r="AS14" s="116"/>
      <c r="AT14" s="114"/>
      <c r="AU14" s="115"/>
      <c r="AV14" s="98">
        <f t="shared" si="6"/>
        <v>0</v>
      </c>
      <c r="AW14" s="111"/>
      <c r="AX14" s="115"/>
      <c r="AY14" s="111"/>
      <c r="AZ14" s="114"/>
      <c r="BA14" s="114"/>
      <c r="BB14" s="114"/>
      <c r="BC14" s="114"/>
      <c r="BD14" s="114"/>
      <c r="BE14" s="114"/>
      <c r="BF14" s="114"/>
      <c r="BG14" s="115"/>
      <c r="BH14" s="98">
        <f t="shared" si="7"/>
        <v>0</v>
      </c>
      <c r="BI14" s="112"/>
      <c r="BJ14" s="111"/>
      <c r="BK14" s="114"/>
      <c r="BL14" s="114"/>
      <c r="BM14" s="115"/>
      <c r="BN14" s="98">
        <f t="shared" si="8"/>
        <v>0</v>
      </c>
      <c r="BO14" s="142"/>
      <c r="BP14" s="116"/>
      <c r="BQ14" s="114"/>
      <c r="BR14" s="114"/>
      <c r="BS14" s="114"/>
      <c r="BT14" s="114"/>
      <c r="BU14" s="114"/>
      <c r="BV14" s="114"/>
      <c r="BW14" s="114"/>
      <c r="BX14" s="114"/>
      <c r="BY14" s="98">
        <f t="shared" si="9"/>
        <v>0</v>
      </c>
      <c r="BZ14" s="98">
        <f t="shared" si="10"/>
        <v>0</v>
      </c>
      <c r="CA14" s="116"/>
      <c r="CB14" s="116"/>
      <c r="CC14" s="114"/>
      <c r="CD14" s="112">
        <v>487</v>
      </c>
      <c r="CE14" s="114"/>
      <c r="CF14" s="112"/>
      <c r="CG14" s="112"/>
      <c r="CH14" s="115"/>
      <c r="CI14" s="111"/>
      <c r="CJ14" s="114"/>
      <c r="CK14" s="114"/>
      <c r="CL14" s="114"/>
      <c r="CM14" s="114"/>
      <c r="CN14" s="114"/>
      <c r="CO14" s="115"/>
      <c r="CP14" s="98">
        <f t="shared" si="11"/>
        <v>0</v>
      </c>
      <c r="CQ14" s="98">
        <f t="shared" si="12"/>
        <v>0</v>
      </c>
      <c r="CR14" s="116"/>
      <c r="CS14" s="115"/>
      <c r="CT14" s="111"/>
      <c r="CU14" s="114"/>
      <c r="CV14" s="115"/>
      <c r="CW14" s="98">
        <f t="shared" si="13"/>
        <v>0</v>
      </c>
      <c r="CX14" s="117"/>
      <c r="CY14" s="114"/>
      <c r="CZ14" s="114"/>
      <c r="DA14" s="114"/>
      <c r="DB14" s="115"/>
      <c r="DC14" s="98">
        <f t="shared" si="14"/>
        <v>0</v>
      </c>
      <c r="DD14" s="98">
        <f t="shared" si="15"/>
        <v>0</v>
      </c>
      <c r="DE14" s="115"/>
      <c r="DF14" s="115"/>
      <c r="DG14" s="118"/>
      <c r="DH14" s="115"/>
      <c r="DI14" s="115"/>
      <c r="DJ14" s="100">
        <f t="shared" si="16"/>
        <v>0</v>
      </c>
      <c r="DK14" s="112"/>
      <c r="DL14" s="115"/>
      <c r="DM14" s="115"/>
      <c r="DN14" s="115"/>
      <c r="DO14" s="115"/>
      <c r="DP14" s="98">
        <f t="shared" si="17"/>
        <v>0</v>
      </c>
      <c r="DQ14" s="98">
        <f t="shared" si="18"/>
        <v>986915.82</v>
      </c>
      <c r="DR14" s="112"/>
      <c r="DS14" s="114"/>
      <c r="DT14" s="115"/>
      <c r="DU14" s="115"/>
      <c r="DV14" s="115"/>
      <c r="DW14" s="115"/>
      <c r="DX14" s="115"/>
      <c r="DY14" s="115"/>
      <c r="DZ14" s="115"/>
      <c r="EA14" s="115"/>
      <c r="EB14" s="115"/>
      <c r="EC14" s="98">
        <f t="shared" si="20"/>
        <v>0</v>
      </c>
      <c r="ED14" s="98">
        <f t="shared" si="19"/>
        <v>986915.82</v>
      </c>
      <c r="EE14" s="96"/>
      <c r="EF14" s="35"/>
      <c r="EG14" s="23"/>
      <c r="EH14" s="34"/>
      <c r="EI14" s="3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</row>
    <row r="15" spans="1:173" ht="13.5" thickBot="1">
      <c r="A15" s="51" t="s">
        <v>95</v>
      </c>
      <c r="B15" s="51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98">
        <f t="shared" si="0"/>
        <v>0</v>
      </c>
      <c r="T15" s="110"/>
      <c r="U15" s="110"/>
      <c r="V15" s="110"/>
      <c r="W15" s="110"/>
      <c r="X15" s="110"/>
      <c r="Y15" s="110"/>
      <c r="Z15" s="110"/>
      <c r="AA15" s="110"/>
      <c r="AB15" s="98">
        <f t="shared" si="1"/>
        <v>0</v>
      </c>
      <c r="AC15" s="98">
        <f t="shared" si="2"/>
        <v>0</v>
      </c>
      <c r="AD15" s="111"/>
      <c r="AE15" s="112"/>
      <c r="AF15" s="113"/>
      <c r="AG15" s="98">
        <f t="shared" si="3"/>
        <v>0</v>
      </c>
      <c r="AH15" s="114"/>
      <c r="AI15" s="115"/>
      <c r="AJ15" s="115"/>
      <c r="AK15" s="98">
        <f t="shared" si="4"/>
        <v>0</v>
      </c>
      <c r="AL15" s="116"/>
      <c r="AM15" s="114"/>
      <c r="AN15" s="115"/>
      <c r="AO15" s="114"/>
      <c r="AP15" s="115"/>
      <c r="AQ15" s="98">
        <f t="shared" si="5"/>
        <v>0</v>
      </c>
      <c r="AR15" s="150"/>
      <c r="AS15" s="116"/>
      <c r="AT15" s="114"/>
      <c r="AU15" s="115"/>
      <c r="AV15" s="98">
        <f t="shared" si="6"/>
        <v>0</v>
      </c>
      <c r="AW15" s="111"/>
      <c r="AX15" s="115"/>
      <c r="AY15" s="111"/>
      <c r="AZ15" s="114"/>
      <c r="BA15" s="114"/>
      <c r="BB15" s="114"/>
      <c r="BC15" s="114"/>
      <c r="BD15" s="114"/>
      <c r="BE15" s="114"/>
      <c r="BF15" s="114"/>
      <c r="BG15" s="115"/>
      <c r="BH15" s="98">
        <f t="shared" si="7"/>
        <v>0</v>
      </c>
      <c r="BI15" s="112"/>
      <c r="BJ15" s="111"/>
      <c r="BK15" s="114"/>
      <c r="BL15" s="114"/>
      <c r="BM15" s="115"/>
      <c r="BN15" s="98">
        <f t="shared" si="8"/>
        <v>0</v>
      </c>
      <c r="BO15" s="142"/>
      <c r="BP15" s="116"/>
      <c r="BQ15" s="114"/>
      <c r="BR15" s="114"/>
      <c r="BS15" s="114"/>
      <c r="BT15" s="114"/>
      <c r="BU15" s="114"/>
      <c r="BV15" s="114"/>
      <c r="BW15" s="114"/>
      <c r="BX15" s="114"/>
      <c r="BY15" s="98">
        <f t="shared" si="9"/>
        <v>0</v>
      </c>
      <c r="BZ15" s="98">
        <f t="shared" si="10"/>
        <v>0</v>
      </c>
      <c r="CA15" s="116"/>
      <c r="CB15" s="116"/>
      <c r="CC15" s="114"/>
      <c r="CD15" s="112"/>
      <c r="CE15" s="114"/>
      <c r="CF15" s="112"/>
      <c r="CG15" s="112"/>
      <c r="CH15" s="115"/>
      <c r="CI15" s="111"/>
      <c r="CJ15" s="114"/>
      <c r="CK15" s="114"/>
      <c r="CL15" s="114"/>
      <c r="CM15" s="114"/>
      <c r="CN15" s="114"/>
      <c r="CO15" s="115"/>
      <c r="CP15" s="98">
        <f t="shared" si="11"/>
        <v>0</v>
      </c>
      <c r="CQ15" s="98">
        <f t="shared" si="12"/>
        <v>0</v>
      </c>
      <c r="CR15" s="116"/>
      <c r="CS15" s="115"/>
      <c r="CT15" s="111"/>
      <c r="CU15" s="114"/>
      <c r="CV15" s="115"/>
      <c r="CW15" s="98">
        <f t="shared" si="13"/>
        <v>0</v>
      </c>
      <c r="CX15" s="117"/>
      <c r="CY15" s="114"/>
      <c r="CZ15" s="114"/>
      <c r="DA15" s="114"/>
      <c r="DB15" s="115"/>
      <c r="DC15" s="98">
        <f t="shared" si="14"/>
        <v>0</v>
      </c>
      <c r="DD15" s="98">
        <f t="shared" si="15"/>
        <v>0</v>
      </c>
      <c r="DE15" s="115"/>
      <c r="DF15" s="115"/>
      <c r="DG15" s="118"/>
      <c r="DH15" s="115"/>
      <c r="DI15" s="115"/>
      <c r="DJ15" s="100">
        <f t="shared" si="16"/>
        <v>0</v>
      </c>
      <c r="DK15" s="112"/>
      <c r="DL15" s="115"/>
      <c r="DM15" s="115"/>
      <c r="DN15" s="115"/>
      <c r="DO15" s="115"/>
      <c r="DP15" s="98">
        <f t="shared" si="17"/>
        <v>0</v>
      </c>
      <c r="DQ15" s="98">
        <f t="shared" si="18"/>
        <v>0</v>
      </c>
      <c r="DR15" s="112"/>
      <c r="DS15" s="114"/>
      <c r="DT15" s="115"/>
      <c r="DU15" s="115"/>
      <c r="DV15" s="115"/>
      <c r="DW15" s="115"/>
      <c r="DX15" s="115"/>
      <c r="DY15" s="115"/>
      <c r="DZ15" s="115">
        <v>10000</v>
      </c>
      <c r="EA15" s="115">
        <v>599986</v>
      </c>
      <c r="EB15" s="115"/>
      <c r="EC15" s="98">
        <f t="shared" si="20"/>
        <v>609986</v>
      </c>
      <c r="ED15" s="98">
        <f t="shared" si="19"/>
        <v>609986</v>
      </c>
      <c r="EE15" s="96"/>
      <c r="EF15" s="35"/>
      <c r="EG15" s="23"/>
      <c r="EH15" s="34"/>
      <c r="EI15" s="3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</row>
    <row r="16" spans="1:173" ht="13.5" thickBot="1">
      <c r="A16" s="51" t="s">
        <v>96</v>
      </c>
      <c r="B16" s="5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98">
        <f t="shared" si="0"/>
        <v>0</v>
      </c>
      <c r="T16" s="110"/>
      <c r="U16" s="110"/>
      <c r="V16" s="110"/>
      <c r="W16" s="110"/>
      <c r="X16" s="110"/>
      <c r="Y16" s="110"/>
      <c r="Z16" s="110"/>
      <c r="AA16" s="110"/>
      <c r="AB16" s="98">
        <f t="shared" si="1"/>
        <v>0</v>
      </c>
      <c r="AC16" s="98">
        <f t="shared" si="2"/>
        <v>0</v>
      </c>
      <c r="AD16" s="111"/>
      <c r="AE16" s="112"/>
      <c r="AF16" s="113"/>
      <c r="AG16" s="98">
        <f t="shared" si="3"/>
        <v>0</v>
      </c>
      <c r="AH16" s="114"/>
      <c r="AI16" s="115"/>
      <c r="AJ16" s="115"/>
      <c r="AK16" s="98">
        <f t="shared" si="4"/>
        <v>0</v>
      </c>
      <c r="AL16" s="116"/>
      <c r="AM16" s="114"/>
      <c r="AN16" s="115"/>
      <c r="AO16" s="114"/>
      <c r="AP16" s="115"/>
      <c r="AQ16" s="98">
        <f t="shared" si="5"/>
        <v>0</v>
      </c>
      <c r="AR16" s="150"/>
      <c r="AS16" s="116"/>
      <c r="AT16" s="114"/>
      <c r="AU16" s="115"/>
      <c r="AV16" s="98">
        <f t="shared" si="6"/>
        <v>0</v>
      </c>
      <c r="AW16" s="111"/>
      <c r="AX16" s="115"/>
      <c r="AY16" s="111"/>
      <c r="AZ16" s="114"/>
      <c r="BA16" s="114"/>
      <c r="BB16" s="114"/>
      <c r="BC16" s="114"/>
      <c r="BD16" s="114"/>
      <c r="BE16" s="114"/>
      <c r="BF16" s="114"/>
      <c r="BG16" s="115"/>
      <c r="BH16" s="98">
        <f t="shared" si="7"/>
        <v>0</v>
      </c>
      <c r="BI16" s="112"/>
      <c r="BJ16" s="111"/>
      <c r="BK16" s="114"/>
      <c r="BL16" s="114"/>
      <c r="BM16" s="115"/>
      <c r="BN16" s="98">
        <f t="shared" si="8"/>
        <v>0</v>
      </c>
      <c r="BO16" s="142"/>
      <c r="BP16" s="116"/>
      <c r="BQ16" s="114"/>
      <c r="BR16" s="114"/>
      <c r="BS16" s="114"/>
      <c r="BT16" s="114"/>
      <c r="BU16" s="114"/>
      <c r="BV16" s="114"/>
      <c r="BW16" s="114"/>
      <c r="BX16" s="114"/>
      <c r="BY16" s="98">
        <f t="shared" si="9"/>
        <v>0</v>
      </c>
      <c r="BZ16" s="98">
        <f t="shared" si="10"/>
        <v>0</v>
      </c>
      <c r="CA16" s="116"/>
      <c r="CB16" s="116"/>
      <c r="CC16" s="114"/>
      <c r="CD16" s="112"/>
      <c r="CE16" s="114"/>
      <c r="CF16" s="112"/>
      <c r="CG16" s="112"/>
      <c r="CH16" s="115"/>
      <c r="CI16" s="111"/>
      <c r="CJ16" s="114"/>
      <c r="CK16" s="114"/>
      <c r="CL16" s="114"/>
      <c r="CM16" s="114"/>
      <c r="CN16" s="114"/>
      <c r="CO16" s="115"/>
      <c r="CP16" s="98">
        <f t="shared" si="11"/>
        <v>0</v>
      </c>
      <c r="CQ16" s="98">
        <f t="shared" si="12"/>
        <v>0</v>
      </c>
      <c r="CR16" s="116"/>
      <c r="CS16" s="115"/>
      <c r="CT16" s="111"/>
      <c r="CU16" s="114"/>
      <c r="CV16" s="115"/>
      <c r="CW16" s="98">
        <f t="shared" si="13"/>
        <v>0</v>
      </c>
      <c r="CX16" s="117"/>
      <c r="CY16" s="114"/>
      <c r="CZ16" s="114"/>
      <c r="DA16" s="114"/>
      <c r="DB16" s="115"/>
      <c r="DC16" s="98">
        <f t="shared" si="14"/>
        <v>0</v>
      </c>
      <c r="DD16" s="98">
        <f t="shared" si="15"/>
        <v>0</v>
      </c>
      <c r="DE16" s="115"/>
      <c r="DF16" s="115"/>
      <c r="DG16" s="118"/>
      <c r="DH16" s="115"/>
      <c r="DI16" s="115"/>
      <c r="DJ16" s="100">
        <f t="shared" si="16"/>
        <v>0</v>
      </c>
      <c r="DK16" s="112"/>
      <c r="DL16" s="115"/>
      <c r="DM16" s="115"/>
      <c r="DN16" s="115"/>
      <c r="DO16" s="115"/>
      <c r="DP16" s="98">
        <f t="shared" si="17"/>
        <v>0</v>
      </c>
      <c r="DQ16" s="98">
        <f t="shared" si="18"/>
        <v>0</v>
      </c>
      <c r="DR16" s="112"/>
      <c r="DS16" s="114"/>
      <c r="DT16" s="115"/>
      <c r="DU16" s="115"/>
      <c r="DV16" s="115">
        <v>3212.48</v>
      </c>
      <c r="DW16" s="115"/>
      <c r="DX16" s="115"/>
      <c r="DY16" s="115"/>
      <c r="DZ16" s="115"/>
      <c r="EA16" s="115"/>
      <c r="EB16" s="115"/>
      <c r="EC16" s="98">
        <f t="shared" si="20"/>
        <v>3212.48</v>
      </c>
      <c r="ED16" s="98">
        <f t="shared" si="19"/>
        <v>3212.48</v>
      </c>
      <c r="EE16" s="96"/>
      <c r="EF16" s="32"/>
      <c r="EG16" s="23"/>
      <c r="EH16" s="34"/>
      <c r="EI16" s="3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</row>
    <row r="17" spans="1:173" ht="13.5" thickBot="1">
      <c r="A17" s="51" t="s">
        <v>97</v>
      </c>
      <c r="B17" s="51"/>
      <c r="C17" s="110">
        <v>205924.33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98">
        <f t="shared" si="0"/>
        <v>205924.33</v>
      </c>
      <c r="T17" s="110"/>
      <c r="U17" s="110"/>
      <c r="V17" s="110"/>
      <c r="W17" s="110"/>
      <c r="X17" s="110"/>
      <c r="Y17" s="110"/>
      <c r="Z17" s="110"/>
      <c r="AA17" s="110"/>
      <c r="AB17" s="98">
        <f t="shared" si="1"/>
        <v>0</v>
      </c>
      <c r="AC17" s="98">
        <f t="shared" si="2"/>
        <v>205924.33</v>
      </c>
      <c r="AD17" s="111"/>
      <c r="AE17" s="112"/>
      <c r="AF17" s="113"/>
      <c r="AG17" s="98">
        <f t="shared" si="3"/>
        <v>0</v>
      </c>
      <c r="AH17" s="114"/>
      <c r="AI17" s="115"/>
      <c r="AJ17" s="115"/>
      <c r="AK17" s="98">
        <f t="shared" si="4"/>
        <v>0</v>
      </c>
      <c r="AL17" s="116"/>
      <c r="AM17" s="114"/>
      <c r="AN17" s="115"/>
      <c r="AO17" s="114"/>
      <c r="AP17" s="115"/>
      <c r="AQ17" s="98">
        <f t="shared" si="5"/>
        <v>0</v>
      </c>
      <c r="AR17" s="150"/>
      <c r="AS17" s="116"/>
      <c r="AT17" s="114"/>
      <c r="AU17" s="115"/>
      <c r="AV17" s="98">
        <f t="shared" si="6"/>
        <v>0</v>
      </c>
      <c r="AW17" s="111"/>
      <c r="AX17" s="115"/>
      <c r="AY17" s="111"/>
      <c r="AZ17" s="114"/>
      <c r="BA17" s="114"/>
      <c r="BB17" s="114"/>
      <c r="BC17" s="114"/>
      <c r="BD17" s="114"/>
      <c r="BE17" s="114"/>
      <c r="BF17" s="114"/>
      <c r="BG17" s="115"/>
      <c r="BH17" s="98">
        <f t="shared" si="7"/>
        <v>0</v>
      </c>
      <c r="BI17" s="112"/>
      <c r="BJ17" s="111"/>
      <c r="BK17" s="114"/>
      <c r="BL17" s="114"/>
      <c r="BM17" s="115"/>
      <c r="BN17" s="98">
        <f t="shared" si="8"/>
        <v>0</v>
      </c>
      <c r="BO17" s="142"/>
      <c r="BP17" s="116"/>
      <c r="BQ17" s="114"/>
      <c r="BR17" s="114"/>
      <c r="BS17" s="114"/>
      <c r="BT17" s="114"/>
      <c r="BU17" s="114"/>
      <c r="BV17" s="114"/>
      <c r="BW17" s="114"/>
      <c r="BX17" s="114"/>
      <c r="BY17" s="98">
        <f t="shared" si="9"/>
        <v>0</v>
      </c>
      <c r="BZ17" s="98">
        <f t="shared" si="10"/>
        <v>0</v>
      </c>
      <c r="CA17" s="116"/>
      <c r="CB17" s="116"/>
      <c r="CC17" s="114"/>
      <c r="CD17" s="112"/>
      <c r="CE17" s="114"/>
      <c r="CF17" s="112"/>
      <c r="CG17" s="112"/>
      <c r="CH17" s="115"/>
      <c r="CI17" s="111"/>
      <c r="CJ17" s="114"/>
      <c r="CK17" s="114"/>
      <c r="CL17" s="114"/>
      <c r="CM17" s="114"/>
      <c r="CN17" s="114"/>
      <c r="CO17" s="115"/>
      <c r="CP17" s="98">
        <f t="shared" si="11"/>
        <v>0</v>
      </c>
      <c r="CQ17" s="98">
        <f t="shared" si="12"/>
        <v>0</v>
      </c>
      <c r="CR17" s="116"/>
      <c r="CS17" s="115"/>
      <c r="CT17" s="111"/>
      <c r="CU17" s="114"/>
      <c r="CV17" s="115"/>
      <c r="CW17" s="98">
        <f t="shared" si="13"/>
        <v>0</v>
      </c>
      <c r="CX17" s="117"/>
      <c r="CY17" s="114"/>
      <c r="CZ17" s="114"/>
      <c r="DA17" s="114"/>
      <c r="DB17" s="115"/>
      <c r="DC17" s="98">
        <f t="shared" si="14"/>
        <v>0</v>
      </c>
      <c r="DD17" s="98">
        <f t="shared" si="15"/>
        <v>0</v>
      </c>
      <c r="DE17" s="115"/>
      <c r="DF17" s="115"/>
      <c r="DG17" s="118"/>
      <c r="DH17" s="115"/>
      <c r="DI17" s="115"/>
      <c r="DJ17" s="100">
        <f t="shared" si="16"/>
        <v>0</v>
      </c>
      <c r="DK17" s="112"/>
      <c r="DL17" s="115"/>
      <c r="DM17" s="115"/>
      <c r="DN17" s="115"/>
      <c r="DO17" s="115"/>
      <c r="DP17" s="98">
        <f t="shared" si="17"/>
        <v>0</v>
      </c>
      <c r="DQ17" s="98">
        <f t="shared" si="18"/>
        <v>0</v>
      </c>
      <c r="DR17" s="112"/>
      <c r="DS17" s="114"/>
      <c r="DT17" s="115"/>
      <c r="DU17" s="115"/>
      <c r="DV17" s="115"/>
      <c r="DW17" s="115"/>
      <c r="DX17" s="115"/>
      <c r="DY17" s="115"/>
      <c r="DZ17" s="115"/>
      <c r="EA17" s="115"/>
      <c r="EB17" s="115"/>
      <c r="EC17" s="98">
        <f t="shared" si="20"/>
        <v>0</v>
      </c>
      <c r="ED17" s="98">
        <f t="shared" si="19"/>
        <v>0</v>
      </c>
      <c r="EE17" s="96"/>
      <c r="EF17" s="34"/>
      <c r="EG17" s="23"/>
      <c r="EH17" s="34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</row>
    <row r="18" spans="1:173" ht="13.5" thickBot="1">
      <c r="A18" s="51" t="s">
        <v>98</v>
      </c>
      <c r="B18" s="51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98">
        <f t="shared" si="0"/>
        <v>0</v>
      </c>
      <c r="T18" s="110"/>
      <c r="U18" s="110"/>
      <c r="V18" s="110"/>
      <c r="W18" s="110"/>
      <c r="X18" s="110">
        <v>72.12</v>
      </c>
      <c r="Y18" s="110"/>
      <c r="Z18" s="110"/>
      <c r="AA18" s="110"/>
      <c r="AB18" s="98">
        <f t="shared" si="1"/>
        <v>72.12</v>
      </c>
      <c r="AC18" s="98">
        <f t="shared" si="2"/>
        <v>72.12</v>
      </c>
      <c r="AD18" s="111">
        <v>116015.99</v>
      </c>
      <c r="AE18" s="112"/>
      <c r="AF18" s="113"/>
      <c r="AG18" s="98">
        <f t="shared" si="3"/>
        <v>116015.99</v>
      </c>
      <c r="AH18" s="114"/>
      <c r="AI18" s="115"/>
      <c r="AJ18" s="115"/>
      <c r="AK18" s="98">
        <f t="shared" si="4"/>
        <v>0</v>
      </c>
      <c r="AL18" s="116"/>
      <c r="AM18" s="114"/>
      <c r="AN18" s="115"/>
      <c r="AO18" s="114"/>
      <c r="AP18" s="115"/>
      <c r="AQ18" s="98">
        <f t="shared" si="5"/>
        <v>0</v>
      </c>
      <c r="AR18" s="150"/>
      <c r="AS18" s="116"/>
      <c r="AT18" s="114"/>
      <c r="AU18" s="115"/>
      <c r="AV18" s="98">
        <f t="shared" si="6"/>
        <v>0</v>
      </c>
      <c r="AW18" s="111"/>
      <c r="AX18" s="115"/>
      <c r="AY18" s="111"/>
      <c r="AZ18" s="114"/>
      <c r="BA18" s="114"/>
      <c r="BB18" s="114"/>
      <c r="BC18" s="114"/>
      <c r="BD18" s="114"/>
      <c r="BE18" s="114"/>
      <c r="BF18" s="114"/>
      <c r="BG18" s="115"/>
      <c r="BH18" s="98">
        <f t="shared" si="7"/>
        <v>0</v>
      </c>
      <c r="BI18" s="112"/>
      <c r="BJ18" s="111"/>
      <c r="BK18" s="114"/>
      <c r="BL18" s="114"/>
      <c r="BM18" s="115"/>
      <c r="BN18" s="98">
        <f t="shared" si="8"/>
        <v>0</v>
      </c>
      <c r="BO18" s="142"/>
      <c r="BP18" s="116">
        <v>60000</v>
      </c>
      <c r="BQ18" s="114"/>
      <c r="BR18" s="114"/>
      <c r="BS18" s="114"/>
      <c r="BT18" s="114"/>
      <c r="BU18" s="114"/>
      <c r="BV18" s="114"/>
      <c r="BW18" s="114"/>
      <c r="BX18" s="114"/>
      <c r="BY18" s="98">
        <f t="shared" si="9"/>
        <v>60000</v>
      </c>
      <c r="BZ18" s="98">
        <f t="shared" si="10"/>
        <v>60000</v>
      </c>
      <c r="CA18" s="116"/>
      <c r="CB18" s="116"/>
      <c r="CC18" s="114"/>
      <c r="CD18" s="112"/>
      <c r="CE18" s="114"/>
      <c r="CF18" s="112">
        <v>2252.55</v>
      </c>
      <c r="CG18" s="112"/>
      <c r="CH18" s="115"/>
      <c r="CI18" s="111"/>
      <c r="CJ18" s="114"/>
      <c r="CK18" s="114"/>
      <c r="CL18" s="114"/>
      <c r="CM18" s="114"/>
      <c r="CN18" s="114"/>
      <c r="CO18" s="115"/>
      <c r="CP18" s="98">
        <f t="shared" si="11"/>
        <v>0</v>
      </c>
      <c r="CQ18" s="98">
        <f t="shared" si="12"/>
        <v>0</v>
      </c>
      <c r="CR18" s="116"/>
      <c r="CS18" s="115"/>
      <c r="CT18" s="111"/>
      <c r="CU18" s="114"/>
      <c r="CV18" s="115"/>
      <c r="CW18" s="98">
        <f t="shared" si="13"/>
        <v>0</v>
      </c>
      <c r="CX18" s="117"/>
      <c r="CY18" s="114"/>
      <c r="CZ18" s="114"/>
      <c r="DA18" s="114"/>
      <c r="DB18" s="115"/>
      <c r="DC18" s="98">
        <f t="shared" si="14"/>
        <v>0</v>
      </c>
      <c r="DD18" s="98">
        <f t="shared" si="15"/>
        <v>0</v>
      </c>
      <c r="DE18" s="115"/>
      <c r="DF18" s="115"/>
      <c r="DG18" s="118"/>
      <c r="DH18" s="115"/>
      <c r="DI18" s="115"/>
      <c r="DJ18" s="100">
        <f t="shared" si="16"/>
        <v>0</v>
      </c>
      <c r="DK18" s="112"/>
      <c r="DL18" s="115"/>
      <c r="DM18" s="115"/>
      <c r="DN18" s="115"/>
      <c r="DO18" s="115"/>
      <c r="DP18" s="98">
        <f t="shared" si="17"/>
        <v>0</v>
      </c>
      <c r="DQ18" s="98">
        <f t="shared" si="18"/>
        <v>178268.54</v>
      </c>
      <c r="DR18" s="112"/>
      <c r="DS18" s="114"/>
      <c r="DT18" s="115"/>
      <c r="DU18" s="115"/>
      <c r="DV18" s="115"/>
      <c r="DW18" s="115"/>
      <c r="DX18" s="115"/>
      <c r="DY18" s="115"/>
      <c r="DZ18" s="115"/>
      <c r="EA18" s="115"/>
      <c r="EB18" s="115"/>
      <c r="EC18" s="98">
        <f t="shared" si="20"/>
        <v>0</v>
      </c>
      <c r="ED18" s="98">
        <f t="shared" si="19"/>
        <v>178268.54</v>
      </c>
      <c r="EE18" s="96"/>
      <c r="EF18" s="34"/>
      <c r="EG18" s="23"/>
      <c r="EH18" s="18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</row>
    <row r="19" spans="1:173" ht="13.5" thickBot="1">
      <c r="A19" s="51" t="s">
        <v>99</v>
      </c>
      <c r="B19" s="51"/>
      <c r="C19" s="110">
        <v>31024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98">
        <f t="shared" si="0"/>
        <v>31024</v>
      </c>
      <c r="T19" s="110"/>
      <c r="U19" s="110"/>
      <c r="V19" s="110"/>
      <c r="W19" s="110"/>
      <c r="X19" s="110"/>
      <c r="Y19" s="110"/>
      <c r="Z19" s="112"/>
      <c r="AA19" s="110"/>
      <c r="AB19" s="98">
        <f t="shared" si="1"/>
        <v>0</v>
      </c>
      <c r="AC19" s="98">
        <f t="shared" si="2"/>
        <v>31024</v>
      </c>
      <c r="AD19" s="111"/>
      <c r="AE19" s="112"/>
      <c r="AF19" s="113"/>
      <c r="AG19" s="98">
        <f t="shared" si="3"/>
        <v>0</v>
      </c>
      <c r="AH19" s="114"/>
      <c r="AI19" s="115"/>
      <c r="AJ19" s="115"/>
      <c r="AK19" s="98">
        <f t="shared" si="4"/>
        <v>0</v>
      </c>
      <c r="AL19" s="116"/>
      <c r="AM19" s="114"/>
      <c r="AN19" s="115"/>
      <c r="AO19" s="114"/>
      <c r="AP19" s="115"/>
      <c r="AQ19" s="98">
        <f t="shared" si="5"/>
        <v>0</v>
      </c>
      <c r="AR19" s="150"/>
      <c r="AS19" s="116"/>
      <c r="AT19" s="114"/>
      <c r="AU19" s="115"/>
      <c r="AV19" s="98">
        <f t="shared" si="6"/>
        <v>0</v>
      </c>
      <c r="AW19" s="111"/>
      <c r="AX19" s="115"/>
      <c r="AY19" s="111"/>
      <c r="AZ19" s="114"/>
      <c r="BA19" s="114"/>
      <c r="BB19" s="114"/>
      <c r="BC19" s="114"/>
      <c r="BD19" s="114"/>
      <c r="BE19" s="114"/>
      <c r="BF19" s="114"/>
      <c r="BG19" s="115"/>
      <c r="BH19" s="98">
        <f t="shared" si="7"/>
        <v>0</v>
      </c>
      <c r="BI19" s="112"/>
      <c r="BJ19" s="111"/>
      <c r="BK19" s="114"/>
      <c r="BL19" s="114"/>
      <c r="BM19" s="115"/>
      <c r="BN19" s="98">
        <f t="shared" si="8"/>
        <v>0</v>
      </c>
      <c r="BO19" s="142"/>
      <c r="BP19" s="116"/>
      <c r="BQ19" s="114"/>
      <c r="BR19" s="114"/>
      <c r="BS19" s="114"/>
      <c r="BT19" s="114"/>
      <c r="BU19" s="114"/>
      <c r="BV19" s="114"/>
      <c r="BW19" s="114"/>
      <c r="BX19" s="114"/>
      <c r="BY19" s="98">
        <f t="shared" si="9"/>
        <v>0</v>
      </c>
      <c r="BZ19" s="98">
        <f t="shared" si="10"/>
        <v>0</v>
      </c>
      <c r="CA19" s="116"/>
      <c r="CB19" s="116"/>
      <c r="CC19" s="114"/>
      <c r="CD19" s="112"/>
      <c r="CE19" s="114"/>
      <c r="CF19" s="112"/>
      <c r="CG19" s="112"/>
      <c r="CH19" s="115"/>
      <c r="CI19" s="111"/>
      <c r="CJ19" s="114"/>
      <c r="CK19" s="114"/>
      <c r="CL19" s="114"/>
      <c r="CM19" s="114"/>
      <c r="CN19" s="114"/>
      <c r="CO19" s="115"/>
      <c r="CP19" s="98">
        <f t="shared" si="11"/>
        <v>0</v>
      </c>
      <c r="CQ19" s="98">
        <f t="shared" si="12"/>
        <v>0</v>
      </c>
      <c r="CR19" s="116"/>
      <c r="CS19" s="115"/>
      <c r="CT19" s="111"/>
      <c r="CU19" s="114"/>
      <c r="CV19" s="115"/>
      <c r="CW19" s="98">
        <f t="shared" si="13"/>
        <v>0</v>
      </c>
      <c r="CX19" s="117"/>
      <c r="CY19" s="114"/>
      <c r="CZ19" s="114"/>
      <c r="DA19" s="114"/>
      <c r="DB19" s="115"/>
      <c r="DC19" s="98">
        <f t="shared" si="14"/>
        <v>0</v>
      </c>
      <c r="DD19" s="98">
        <f t="shared" si="15"/>
        <v>0</v>
      </c>
      <c r="DE19" s="115"/>
      <c r="DF19" s="115"/>
      <c r="DG19" s="118"/>
      <c r="DH19" s="115"/>
      <c r="DI19" s="115"/>
      <c r="DJ19" s="100">
        <f t="shared" si="16"/>
        <v>0</v>
      </c>
      <c r="DK19" s="112"/>
      <c r="DL19" s="115"/>
      <c r="DM19" s="115"/>
      <c r="DN19" s="115"/>
      <c r="DO19" s="115"/>
      <c r="DP19" s="98">
        <f t="shared" si="17"/>
        <v>0</v>
      </c>
      <c r="DQ19" s="98">
        <f t="shared" si="18"/>
        <v>0</v>
      </c>
      <c r="DR19" s="112"/>
      <c r="DS19" s="114"/>
      <c r="DT19" s="115"/>
      <c r="DU19" s="115"/>
      <c r="DV19" s="115"/>
      <c r="DW19" s="115"/>
      <c r="DX19" s="115"/>
      <c r="DY19" s="115"/>
      <c r="DZ19" s="115"/>
      <c r="EA19" s="115"/>
      <c r="EB19" s="115"/>
      <c r="EC19" s="98">
        <f t="shared" si="20"/>
        <v>0</v>
      </c>
      <c r="ED19" s="98">
        <f t="shared" si="19"/>
        <v>0</v>
      </c>
      <c r="EE19" s="96"/>
      <c r="EF19" s="34"/>
      <c r="EG19" s="23"/>
      <c r="EH19" s="18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ht="13.5" thickBot="1">
      <c r="A20" s="51" t="s">
        <v>100</v>
      </c>
      <c r="B20" s="51"/>
      <c r="C20" s="110">
        <v>70974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98">
        <f t="shared" si="0"/>
        <v>70974</v>
      </c>
      <c r="T20" s="110"/>
      <c r="U20" s="110"/>
      <c r="V20" s="110"/>
      <c r="W20" s="110"/>
      <c r="X20" s="110"/>
      <c r="Y20" s="110"/>
      <c r="Z20" s="110"/>
      <c r="AA20" s="110"/>
      <c r="AB20" s="98">
        <f t="shared" si="1"/>
        <v>0</v>
      </c>
      <c r="AC20" s="98">
        <f t="shared" si="2"/>
        <v>70974</v>
      </c>
      <c r="AD20" s="111">
        <v>30688</v>
      </c>
      <c r="AE20" s="112"/>
      <c r="AF20" s="113"/>
      <c r="AG20" s="98">
        <f t="shared" si="3"/>
        <v>30688</v>
      </c>
      <c r="AH20" s="114"/>
      <c r="AI20" s="115"/>
      <c r="AJ20" s="115"/>
      <c r="AK20" s="98">
        <f t="shared" si="4"/>
        <v>0</v>
      </c>
      <c r="AL20" s="116"/>
      <c r="AM20" s="114"/>
      <c r="AN20" s="115"/>
      <c r="AO20" s="114"/>
      <c r="AP20" s="115"/>
      <c r="AQ20" s="98">
        <f t="shared" si="5"/>
        <v>0</v>
      </c>
      <c r="AR20" s="150"/>
      <c r="AS20" s="116"/>
      <c r="AT20" s="114"/>
      <c r="AU20" s="115"/>
      <c r="AV20" s="98">
        <f t="shared" si="6"/>
        <v>0</v>
      </c>
      <c r="AW20" s="111"/>
      <c r="AX20" s="115"/>
      <c r="AY20" s="111"/>
      <c r="AZ20" s="114"/>
      <c r="BA20" s="114"/>
      <c r="BB20" s="114"/>
      <c r="BC20" s="114"/>
      <c r="BD20" s="114"/>
      <c r="BE20" s="114"/>
      <c r="BF20" s="114"/>
      <c r="BG20" s="115"/>
      <c r="BH20" s="98">
        <f t="shared" si="7"/>
        <v>0</v>
      </c>
      <c r="BI20" s="112"/>
      <c r="BJ20" s="111"/>
      <c r="BK20" s="114"/>
      <c r="BL20" s="114"/>
      <c r="BM20" s="115"/>
      <c r="BN20" s="98">
        <f t="shared" si="8"/>
        <v>0</v>
      </c>
      <c r="BO20" s="142"/>
      <c r="BP20" s="116"/>
      <c r="BQ20" s="114"/>
      <c r="BR20" s="114"/>
      <c r="BS20" s="114"/>
      <c r="BT20" s="114"/>
      <c r="BU20" s="114"/>
      <c r="BV20" s="114"/>
      <c r="BW20" s="114"/>
      <c r="BX20" s="114"/>
      <c r="BY20" s="98">
        <f t="shared" si="9"/>
        <v>0</v>
      </c>
      <c r="BZ20" s="98">
        <f t="shared" si="10"/>
        <v>0</v>
      </c>
      <c r="CA20" s="116"/>
      <c r="CB20" s="116"/>
      <c r="CC20" s="114"/>
      <c r="CD20" s="112"/>
      <c r="CE20" s="114"/>
      <c r="CF20" s="112">
        <v>336</v>
      </c>
      <c r="CG20" s="112"/>
      <c r="CH20" s="115"/>
      <c r="CI20" s="111"/>
      <c r="CJ20" s="114"/>
      <c r="CK20" s="114"/>
      <c r="CL20" s="114"/>
      <c r="CM20" s="114"/>
      <c r="CN20" s="114"/>
      <c r="CO20" s="115"/>
      <c r="CP20" s="98">
        <f t="shared" si="11"/>
        <v>0</v>
      </c>
      <c r="CQ20" s="98">
        <f t="shared" si="12"/>
        <v>0</v>
      </c>
      <c r="CR20" s="116"/>
      <c r="CS20" s="115"/>
      <c r="CT20" s="111"/>
      <c r="CU20" s="114"/>
      <c r="CV20" s="115"/>
      <c r="CW20" s="98">
        <f t="shared" si="13"/>
        <v>0</v>
      </c>
      <c r="CX20" s="117"/>
      <c r="CY20" s="114"/>
      <c r="CZ20" s="114"/>
      <c r="DA20" s="114"/>
      <c r="DB20" s="115"/>
      <c r="DC20" s="98">
        <f t="shared" si="14"/>
        <v>0</v>
      </c>
      <c r="DD20" s="98">
        <f t="shared" si="15"/>
        <v>0</v>
      </c>
      <c r="DE20" s="115"/>
      <c r="DF20" s="115"/>
      <c r="DG20" s="118"/>
      <c r="DH20" s="115"/>
      <c r="DI20" s="115"/>
      <c r="DJ20" s="100">
        <f t="shared" si="16"/>
        <v>0</v>
      </c>
      <c r="DK20" s="112"/>
      <c r="DL20" s="115"/>
      <c r="DM20" s="115"/>
      <c r="DN20" s="115"/>
      <c r="DO20" s="115"/>
      <c r="DP20" s="98">
        <f t="shared" si="17"/>
        <v>0</v>
      </c>
      <c r="DQ20" s="98">
        <f t="shared" si="18"/>
        <v>31024</v>
      </c>
      <c r="DR20" s="112"/>
      <c r="DS20" s="114"/>
      <c r="DT20" s="115"/>
      <c r="DU20" s="115"/>
      <c r="DV20" s="115">
        <v>72.12</v>
      </c>
      <c r="DW20" s="115"/>
      <c r="DX20" s="115"/>
      <c r="DY20" s="115"/>
      <c r="DZ20" s="115"/>
      <c r="EA20" s="115"/>
      <c r="EB20" s="115"/>
      <c r="EC20" s="98">
        <f t="shared" si="20"/>
        <v>72.12</v>
      </c>
      <c r="ED20" s="98">
        <f t="shared" si="19"/>
        <v>31096.12</v>
      </c>
      <c r="EE20" s="96"/>
      <c r="EF20" s="35"/>
      <c r="EG20" s="23"/>
      <c r="EH20" s="18"/>
      <c r="EI20" s="18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</row>
    <row r="21" spans="1:173" ht="13.5" thickBot="1">
      <c r="A21" s="51" t="s">
        <v>101</v>
      </c>
      <c r="B21" s="51"/>
      <c r="C21" s="110">
        <v>8174.49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98">
        <f t="shared" si="0"/>
        <v>8174.49</v>
      </c>
      <c r="T21" s="110"/>
      <c r="U21" s="110"/>
      <c r="V21" s="110"/>
      <c r="W21" s="110"/>
      <c r="X21" s="110"/>
      <c r="Y21" s="110"/>
      <c r="Z21" s="110"/>
      <c r="AA21" s="110"/>
      <c r="AB21" s="98">
        <f t="shared" si="1"/>
        <v>0</v>
      </c>
      <c r="AC21" s="98">
        <f t="shared" si="2"/>
        <v>8174.49</v>
      </c>
      <c r="AD21" s="111">
        <v>25287</v>
      </c>
      <c r="AE21" s="112"/>
      <c r="AF21" s="113"/>
      <c r="AG21" s="98">
        <f t="shared" si="3"/>
        <v>25287</v>
      </c>
      <c r="AH21" s="114"/>
      <c r="AI21" s="115"/>
      <c r="AJ21" s="115"/>
      <c r="AK21" s="98">
        <f t="shared" si="4"/>
        <v>0</v>
      </c>
      <c r="AL21" s="116"/>
      <c r="AM21" s="114"/>
      <c r="AN21" s="115"/>
      <c r="AO21" s="114"/>
      <c r="AP21" s="115"/>
      <c r="AQ21" s="98">
        <f t="shared" si="5"/>
        <v>0</v>
      </c>
      <c r="AR21" s="116">
        <v>9900</v>
      </c>
      <c r="AS21" s="116"/>
      <c r="AT21" s="114"/>
      <c r="AU21" s="148"/>
      <c r="AV21" s="98">
        <f t="shared" si="6"/>
        <v>0</v>
      </c>
      <c r="AW21" s="111"/>
      <c r="AX21" s="115"/>
      <c r="AY21" s="111"/>
      <c r="AZ21" s="114"/>
      <c r="BA21" s="114"/>
      <c r="BB21" s="114"/>
      <c r="BC21" s="114"/>
      <c r="BD21" s="114"/>
      <c r="BE21" s="114"/>
      <c r="BF21" s="114"/>
      <c r="BG21" s="115"/>
      <c r="BH21" s="98">
        <f t="shared" si="7"/>
        <v>0</v>
      </c>
      <c r="BI21" s="112"/>
      <c r="BJ21" s="111"/>
      <c r="BK21" s="114"/>
      <c r="BL21" s="114"/>
      <c r="BM21" s="115"/>
      <c r="BN21" s="98">
        <f t="shared" si="8"/>
        <v>0</v>
      </c>
      <c r="BO21" s="142"/>
      <c r="BP21" s="116">
        <v>27655.79</v>
      </c>
      <c r="BQ21" s="114">
        <v>35787</v>
      </c>
      <c r="BR21" s="114"/>
      <c r="BS21" s="114"/>
      <c r="BT21" s="114"/>
      <c r="BU21" s="114"/>
      <c r="BV21" s="114"/>
      <c r="BW21" s="115"/>
      <c r="BX21" s="115"/>
      <c r="BY21" s="98">
        <f t="shared" si="9"/>
        <v>63442.79</v>
      </c>
      <c r="BZ21" s="98">
        <f t="shared" si="10"/>
        <v>63442.79</v>
      </c>
      <c r="CA21" s="116"/>
      <c r="CB21" s="116"/>
      <c r="CC21" s="114"/>
      <c r="CD21" s="112"/>
      <c r="CE21" s="114"/>
      <c r="CF21" s="112"/>
      <c r="CG21" s="112"/>
      <c r="CH21" s="115"/>
      <c r="CI21" s="111"/>
      <c r="CJ21" s="114"/>
      <c r="CK21" s="114"/>
      <c r="CL21" s="114"/>
      <c r="CM21" s="114"/>
      <c r="CN21" s="114"/>
      <c r="CO21" s="115"/>
      <c r="CP21" s="98">
        <f t="shared" si="11"/>
        <v>0</v>
      </c>
      <c r="CQ21" s="98">
        <f t="shared" si="12"/>
        <v>0</v>
      </c>
      <c r="CR21" s="116"/>
      <c r="CS21" s="115"/>
      <c r="CT21" s="111"/>
      <c r="CU21" s="114"/>
      <c r="CV21" s="115"/>
      <c r="CW21" s="98">
        <f t="shared" si="13"/>
        <v>0</v>
      </c>
      <c r="CX21" s="117"/>
      <c r="CY21" s="114"/>
      <c r="CZ21" s="114"/>
      <c r="DA21" s="114"/>
      <c r="DB21" s="115"/>
      <c r="DC21" s="98">
        <f t="shared" si="14"/>
        <v>0</v>
      </c>
      <c r="DD21" s="98">
        <f t="shared" si="15"/>
        <v>0</v>
      </c>
      <c r="DE21" s="115"/>
      <c r="DF21" s="115"/>
      <c r="DG21" s="118"/>
      <c r="DH21" s="115"/>
      <c r="DI21" s="115"/>
      <c r="DJ21" s="100">
        <f t="shared" si="16"/>
        <v>0</v>
      </c>
      <c r="DK21" s="112"/>
      <c r="DL21" s="119"/>
      <c r="DM21" s="119"/>
      <c r="DN21" s="119"/>
      <c r="DO21" s="115"/>
      <c r="DP21" s="98">
        <f t="shared" si="17"/>
        <v>0</v>
      </c>
      <c r="DQ21" s="98">
        <f t="shared" si="18"/>
        <v>98629.79000000001</v>
      </c>
      <c r="DR21" s="112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98">
        <f t="shared" si="20"/>
        <v>0</v>
      </c>
      <c r="ED21" s="98">
        <f t="shared" si="19"/>
        <v>98629.79000000001</v>
      </c>
      <c r="EE21" s="96"/>
      <c r="EF21" s="35"/>
      <c r="EG21" s="23"/>
      <c r="EH21" s="18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</row>
    <row r="22" spans="1:173" ht="13.5" thickBot="1">
      <c r="A22" s="51" t="s">
        <v>102</v>
      </c>
      <c r="B22" s="51"/>
      <c r="C22" s="110"/>
      <c r="D22" s="110">
        <v>3979779.31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98">
        <f t="shared" si="0"/>
        <v>3979779.31</v>
      </c>
      <c r="T22" s="110"/>
      <c r="U22" s="110"/>
      <c r="V22" s="110"/>
      <c r="W22" s="110"/>
      <c r="X22" s="110"/>
      <c r="Y22" s="110"/>
      <c r="Z22" s="110"/>
      <c r="AA22" s="110"/>
      <c r="AB22" s="98">
        <f t="shared" si="1"/>
        <v>0</v>
      </c>
      <c r="AC22" s="98">
        <f t="shared" si="2"/>
        <v>3979779.31</v>
      </c>
      <c r="AD22" s="113"/>
      <c r="AE22" s="113"/>
      <c r="AF22" s="113"/>
      <c r="AG22" s="98">
        <f t="shared" si="3"/>
        <v>0</v>
      </c>
      <c r="AH22" s="114"/>
      <c r="AI22" s="115"/>
      <c r="AJ22" s="115"/>
      <c r="AK22" s="98">
        <f t="shared" si="4"/>
        <v>0</v>
      </c>
      <c r="AL22" s="116"/>
      <c r="AM22" s="114"/>
      <c r="AN22" s="115"/>
      <c r="AO22" s="114">
        <v>2013.11</v>
      </c>
      <c r="AP22" s="115"/>
      <c r="AQ22" s="98">
        <f t="shared" si="5"/>
        <v>2013.11</v>
      </c>
      <c r="AR22" s="150"/>
      <c r="AS22" s="116"/>
      <c r="AT22" s="114">
        <v>6161.38</v>
      </c>
      <c r="AU22" s="148"/>
      <c r="AV22" s="98">
        <f t="shared" si="6"/>
        <v>6161.38</v>
      </c>
      <c r="AW22" s="111"/>
      <c r="AX22" s="115"/>
      <c r="AY22" s="111"/>
      <c r="AZ22" s="114"/>
      <c r="BA22" s="114"/>
      <c r="BB22" s="114"/>
      <c r="BC22" s="114"/>
      <c r="BD22" s="114"/>
      <c r="BE22" s="114"/>
      <c r="BF22" s="114"/>
      <c r="BG22" s="115"/>
      <c r="BH22" s="98">
        <f t="shared" si="7"/>
        <v>0</v>
      </c>
      <c r="BI22" s="112"/>
      <c r="BJ22" s="111"/>
      <c r="BK22" s="114"/>
      <c r="BL22" s="114"/>
      <c r="BM22" s="115"/>
      <c r="BN22" s="98">
        <f t="shared" si="8"/>
        <v>0</v>
      </c>
      <c r="BO22" s="142"/>
      <c r="BP22" s="116"/>
      <c r="BQ22" s="114"/>
      <c r="BR22" s="114"/>
      <c r="BS22" s="114"/>
      <c r="BT22" s="114"/>
      <c r="BU22" s="114"/>
      <c r="BV22" s="114"/>
      <c r="BW22" s="115"/>
      <c r="BX22" s="115"/>
      <c r="BY22" s="98">
        <f t="shared" si="9"/>
        <v>0</v>
      </c>
      <c r="BZ22" s="98">
        <f t="shared" si="10"/>
        <v>0</v>
      </c>
      <c r="CA22" s="116"/>
      <c r="CB22" s="116"/>
      <c r="CC22" s="114"/>
      <c r="CD22" s="112"/>
      <c r="CE22" s="114"/>
      <c r="CF22" s="112"/>
      <c r="CG22" s="112"/>
      <c r="CH22" s="115"/>
      <c r="CI22" s="111"/>
      <c r="CJ22" s="114"/>
      <c r="CK22" s="114"/>
      <c r="CL22" s="114"/>
      <c r="CM22" s="114"/>
      <c r="CN22" s="114"/>
      <c r="CO22" s="115"/>
      <c r="CP22" s="98">
        <f t="shared" si="11"/>
        <v>0</v>
      </c>
      <c r="CQ22" s="98">
        <f t="shared" si="12"/>
        <v>0</v>
      </c>
      <c r="CR22" s="116"/>
      <c r="CS22" s="115"/>
      <c r="CT22" s="111"/>
      <c r="CU22" s="114"/>
      <c r="CV22" s="115"/>
      <c r="CW22" s="98">
        <f t="shared" si="13"/>
        <v>0</v>
      </c>
      <c r="CX22" s="117"/>
      <c r="CY22" s="114"/>
      <c r="CZ22" s="114"/>
      <c r="DA22" s="114"/>
      <c r="DB22" s="115"/>
      <c r="DC22" s="98">
        <f t="shared" si="14"/>
        <v>0</v>
      </c>
      <c r="DD22" s="98">
        <f t="shared" si="15"/>
        <v>0</v>
      </c>
      <c r="DE22" s="115"/>
      <c r="DF22" s="115"/>
      <c r="DG22" s="118"/>
      <c r="DH22" s="115"/>
      <c r="DI22" s="115"/>
      <c r="DJ22" s="100">
        <f t="shared" si="16"/>
        <v>0</v>
      </c>
      <c r="DK22" s="112"/>
      <c r="DL22" s="114"/>
      <c r="DM22" s="114"/>
      <c r="DN22" s="114"/>
      <c r="DO22" s="112"/>
      <c r="DP22" s="98">
        <f t="shared" si="17"/>
        <v>0</v>
      </c>
      <c r="DQ22" s="98">
        <f t="shared" si="18"/>
        <v>8174.49</v>
      </c>
      <c r="DR22" s="112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98">
        <f t="shared" si="20"/>
        <v>0</v>
      </c>
      <c r="ED22" s="98">
        <f t="shared" si="19"/>
        <v>8174.49</v>
      </c>
      <c r="EE22" s="96"/>
      <c r="EF22" s="35"/>
      <c r="EG22" s="23"/>
      <c r="EH22" s="18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</row>
    <row r="23" spans="1:173" ht="13.5" thickBot="1">
      <c r="A23" s="51" t="s">
        <v>103</v>
      </c>
      <c r="B23" s="51"/>
      <c r="C23" s="110">
        <v>51020</v>
      </c>
      <c r="D23" s="110">
        <v>-20639.21</v>
      </c>
      <c r="E23" s="110">
        <v>20639.21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98">
        <f t="shared" si="0"/>
        <v>51020</v>
      </c>
      <c r="T23" s="110"/>
      <c r="U23" s="110"/>
      <c r="V23" s="110"/>
      <c r="W23" s="110"/>
      <c r="X23" s="110"/>
      <c r="Y23" s="110"/>
      <c r="Z23" s="110"/>
      <c r="AA23" s="110"/>
      <c r="AB23" s="98">
        <f t="shared" si="1"/>
        <v>0</v>
      </c>
      <c r="AC23" s="98">
        <f t="shared" si="2"/>
        <v>51020</v>
      </c>
      <c r="AD23" s="111"/>
      <c r="AE23" s="112">
        <v>204869</v>
      </c>
      <c r="AF23" s="112"/>
      <c r="AG23" s="98">
        <f t="shared" si="3"/>
        <v>204869</v>
      </c>
      <c r="AH23" s="114"/>
      <c r="AI23" s="115"/>
      <c r="AJ23" s="115"/>
      <c r="AK23" s="98">
        <f t="shared" si="4"/>
        <v>0</v>
      </c>
      <c r="AL23" s="116"/>
      <c r="AM23" s="114"/>
      <c r="AN23" s="115"/>
      <c r="AO23" s="111"/>
      <c r="AP23" s="114">
        <v>13327.39</v>
      </c>
      <c r="AQ23" s="98">
        <f t="shared" si="5"/>
        <v>13327.39</v>
      </c>
      <c r="AR23" s="150"/>
      <c r="AS23" s="116"/>
      <c r="AT23" s="114"/>
      <c r="AU23" s="115"/>
      <c r="AV23" s="98">
        <f t="shared" si="6"/>
        <v>0</v>
      </c>
      <c r="AW23" s="111"/>
      <c r="AX23" s="115"/>
      <c r="AY23" s="111"/>
      <c r="AZ23" s="114"/>
      <c r="BA23" s="114"/>
      <c r="BB23" s="114"/>
      <c r="BC23" s="114"/>
      <c r="BD23" s="114"/>
      <c r="BE23" s="114"/>
      <c r="BF23" s="114"/>
      <c r="BG23" s="115"/>
      <c r="BH23" s="98">
        <f t="shared" si="7"/>
        <v>0</v>
      </c>
      <c r="BI23" s="112"/>
      <c r="BJ23" s="111"/>
      <c r="BK23" s="114">
        <v>7311.82</v>
      </c>
      <c r="BL23" s="114"/>
      <c r="BM23" s="115"/>
      <c r="BN23" s="98">
        <f t="shared" si="8"/>
        <v>7311.82</v>
      </c>
      <c r="BO23" s="142"/>
      <c r="BP23" s="116"/>
      <c r="BQ23" s="114"/>
      <c r="BR23" s="114"/>
      <c r="BS23" s="114"/>
      <c r="BT23" s="114"/>
      <c r="BU23" s="114"/>
      <c r="BV23" s="114"/>
      <c r="BW23" s="115"/>
      <c r="BX23" s="115"/>
      <c r="BY23" s="98">
        <f t="shared" si="9"/>
        <v>0</v>
      </c>
      <c r="BZ23" s="98">
        <f t="shared" si="10"/>
        <v>7311.82</v>
      </c>
      <c r="CA23" s="116"/>
      <c r="CB23" s="116"/>
      <c r="CC23" s="114"/>
      <c r="CD23" s="112"/>
      <c r="CE23" s="114"/>
      <c r="CF23" s="112"/>
      <c r="CG23" s="112"/>
      <c r="CH23" s="115"/>
      <c r="CI23" s="111"/>
      <c r="CJ23" s="114"/>
      <c r="CK23" s="114"/>
      <c r="CL23" s="114"/>
      <c r="CM23" s="114"/>
      <c r="CN23" s="114"/>
      <c r="CO23" s="115"/>
      <c r="CP23" s="98">
        <f t="shared" si="11"/>
        <v>0</v>
      </c>
      <c r="CQ23" s="98">
        <f t="shared" si="12"/>
        <v>0</v>
      </c>
      <c r="CR23" s="116"/>
      <c r="CS23" s="115"/>
      <c r="CT23" s="111"/>
      <c r="CU23" s="114"/>
      <c r="CV23" s="115"/>
      <c r="CW23" s="98">
        <f t="shared" si="13"/>
        <v>0</v>
      </c>
      <c r="CX23" s="117">
        <v>51020</v>
      </c>
      <c r="CY23" s="114"/>
      <c r="CZ23" s="114"/>
      <c r="DA23" s="114"/>
      <c r="DB23" s="115"/>
      <c r="DC23" s="98">
        <f t="shared" si="14"/>
        <v>51020</v>
      </c>
      <c r="DD23" s="98">
        <f t="shared" si="15"/>
        <v>51020</v>
      </c>
      <c r="DE23" s="115"/>
      <c r="DF23" s="115"/>
      <c r="DG23" s="118"/>
      <c r="DH23" s="115"/>
      <c r="DI23" s="115"/>
      <c r="DJ23" s="100">
        <f t="shared" si="16"/>
        <v>0</v>
      </c>
      <c r="DK23" s="112"/>
      <c r="DL23" s="105"/>
      <c r="DM23" s="105"/>
      <c r="DN23" s="105"/>
      <c r="DO23" s="115"/>
      <c r="DP23" s="98">
        <f t="shared" si="17"/>
        <v>0</v>
      </c>
      <c r="DQ23" s="98">
        <f t="shared" si="18"/>
        <v>276528.20999999996</v>
      </c>
      <c r="DR23" s="112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98">
        <f t="shared" si="20"/>
        <v>0</v>
      </c>
      <c r="ED23" s="98">
        <f t="shared" si="19"/>
        <v>276528.20999999996</v>
      </c>
      <c r="EE23" s="96"/>
      <c r="EF23" s="35"/>
      <c r="EG23" s="23"/>
      <c r="EH23" s="18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</row>
    <row r="24" spans="1:173" ht="13.5" thickBot="1">
      <c r="A24" s="51" t="s">
        <v>104</v>
      </c>
      <c r="B24" s="51"/>
      <c r="C24" s="110"/>
      <c r="D24" s="110">
        <v>-455600</v>
      </c>
      <c r="E24" s="110">
        <v>455600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98">
        <f t="shared" si="0"/>
        <v>0</v>
      </c>
      <c r="T24" s="110"/>
      <c r="U24" s="110"/>
      <c r="V24" s="110"/>
      <c r="W24" s="110"/>
      <c r="X24" s="110"/>
      <c r="Y24" s="110"/>
      <c r="Z24" s="110"/>
      <c r="AA24" s="110"/>
      <c r="AB24" s="98">
        <f t="shared" si="1"/>
        <v>0</v>
      </c>
      <c r="AC24" s="98">
        <f t="shared" si="2"/>
        <v>0</v>
      </c>
      <c r="AD24" s="111"/>
      <c r="AE24" s="112">
        <v>400000</v>
      </c>
      <c r="AF24" s="112"/>
      <c r="AG24" s="98">
        <f t="shared" si="3"/>
        <v>400000</v>
      </c>
      <c r="AH24" s="114"/>
      <c r="AI24" s="115"/>
      <c r="AJ24" s="115"/>
      <c r="AK24" s="98">
        <f t="shared" si="4"/>
        <v>0</v>
      </c>
      <c r="AL24" s="116"/>
      <c r="AM24" s="114"/>
      <c r="AN24" s="115"/>
      <c r="AO24" s="111"/>
      <c r="AP24" s="114"/>
      <c r="AQ24" s="98">
        <f t="shared" si="5"/>
        <v>0</v>
      </c>
      <c r="AR24" s="150"/>
      <c r="AS24" s="116"/>
      <c r="AT24" s="114"/>
      <c r="AU24" s="115"/>
      <c r="AV24" s="98">
        <f t="shared" si="6"/>
        <v>0</v>
      </c>
      <c r="AW24" s="111"/>
      <c r="AX24" s="115"/>
      <c r="AY24" s="111"/>
      <c r="AZ24" s="114"/>
      <c r="BA24" s="114"/>
      <c r="BB24" s="114"/>
      <c r="BC24" s="114"/>
      <c r="BD24" s="114"/>
      <c r="BE24" s="114"/>
      <c r="BF24" s="114"/>
      <c r="BG24" s="115"/>
      <c r="BH24" s="98">
        <f t="shared" si="7"/>
        <v>0</v>
      </c>
      <c r="BI24" s="112"/>
      <c r="BJ24" s="111"/>
      <c r="BK24" s="114">
        <v>38000</v>
      </c>
      <c r="BL24" s="114"/>
      <c r="BM24" s="115"/>
      <c r="BN24" s="98">
        <f t="shared" si="8"/>
        <v>38000</v>
      </c>
      <c r="BO24" s="142"/>
      <c r="BP24" s="116"/>
      <c r="BQ24" s="114"/>
      <c r="BR24" s="114"/>
      <c r="BS24" s="114"/>
      <c r="BT24" s="114"/>
      <c r="BU24" s="114"/>
      <c r="BV24" s="114"/>
      <c r="BW24" s="115"/>
      <c r="BX24" s="115"/>
      <c r="BY24" s="98">
        <f t="shared" si="9"/>
        <v>0</v>
      </c>
      <c r="BZ24" s="98">
        <f t="shared" si="10"/>
        <v>38000</v>
      </c>
      <c r="CA24" s="116"/>
      <c r="CB24" s="116"/>
      <c r="CC24" s="114"/>
      <c r="CD24" s="112"/>
      <c r="CE24" s="114"/>
      <c r="CF24" s="112"/>
      <c r="CG24" s="112"/>
      <c r="CH24" s="115"/>
      <c r="CI24" s="111"/>
      <c r="CJ24" s="114"/>
      <c r="CK24" s="114"/>
      <c r="CL24" s="114"/>
      <c r="CM24" s="114"/>
      <c r="CN24" s="114"/>
      <c r="CO24" s="115"/>
      <c r="CP24" s="98">
        <f t="shared" si="11"/>
        <v>0</v>
      </c>
      <c r="CQ24" s="98">
        <f t="shared" si="12"/>
        <v>0</v>
      </c>
      <c r="CR24" s="116">
        <v>372600</v>
      </c>
      <c r="CS24" s="115"/>
      <c r="CT24" s="111">
        <v>45000</v>
      </c>
      <c r="CU24" s="114"/>
      <c r="CV24" s="115"/>
      <c r="CW24" s="98">
        <f t="shared" si="13"/>
        <v>45000</v>
      </c>
      <c r="CX24" s="117"/>
      <c r="CY24" s="114"/>
      <c r="CZ24" s="114"/>
      <c r="DA24" s="114"/>
      <c r="DB24" s="115"/>
      <c r="DC24" s="98">
        <f t="shared" si="14"/>
        <v>0</v>
      </c>
      <c r="DD24" s="98">
        <f t="shared" si="15"/>
        <v>45000</v>
      </c>
      <c r="DE24" s="115"/>
      <c r="DF24" s="115"/>
      <c r="DG24" s="118"/>
      <c r="DH24" s="115"/>
      <c r="DI24" s="115"/>
      <c r="DJ24" s="100">
        <f t="shared" si="16"/>
        <v>0</v>
      </c>
      <c r="DK24" s="112"/>
      <c r="DL24" s="115"/>
      <c r="DM24" s="115"/>
      <c r="DN24" s="115"/>
      <c r="DO24" s="115"/>
      <c r="DP24" s="98">
        <f t="shared" si="17"/>
        <v>0</v>
      </c>
      <c r="DQ24" s="98">
        <f t="shared" si="18"/>
        <v>855600</v>
      </c>
      <c r="DR24" s="112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98">
        <f t="shared" si="20"/>
        <v>0</v>
      </c>
      <c r="ED24" s="98">
        <f t="shared" si="19"/>
        <v>855600</v>
      </c>
      <c r="EE24" s="96"/>
      <c r="EF24" s="35"/>
      <c r="EG24" s="23"/>
      <c r="EH24" s="18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</row>
    <row r="25" spans="1:173" ht="13.5" thickBot="1">
      <c r="A25" s="51" t="s">
        <v>105</v>
      </c>
      <c r="B25" s="51"/>
      <c r="C25" s="110">
        <v>106180.97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>
        <v>22500</v>
      </c>
      <c r="R25" s="110"/>
      <c r="S25" s="98">
        <f t="shared" si="0"/>
        <v>128680.97</v>
      </c>
      <c r="T25" s="110"/>
      <c r="U25" s="110"/>
      <c r="V25" s="110"/>
      <c r="W25" s="110"/>
      <c r="X25" s="110"/>
      <c r="Y25" s="110"/>
      <c r="Z25" s="110"/>
      <c r="AA25" s="110"/>
      <c r="AB25" s="98">
        <f t="shared" si="1"/>
        <v>0</v>
      </c>
      <c r="AC25" s="98">
        <f t="shared" si="2"/>
        <v>128680.97</v>
      </c>
      <c r="AD25" s="111"/>
      <c r="AE25" s="112"/>
      <c r="AF25" s="112"/>
      <c r="AG25" s="98">
        <f t="shared" si="3"/>
        <v>0</v>
      </c>
      <c r="AH25" s="114"/>
      <c r="AI25" s="115"/>
      <c r="AJ25" s="115"/>
      <c r="AK25" s="98">
        <f t="shared" si="4"/>
        <v>0</v>
      </c>
      <c r="AL25" s="116"/>
      <c r="AM25" s="114"/>
      <c r="AN25" s="115"/>
      <c r="AO25" s="111"/>
      <c r="AP25" s="114"/>
      <c r="AQ25" s="98">
        <f t="shared" si="5"/>
        <v>0</v>
      </c>
      <c r="AR25" s="150"/>
      <c r="AS25" s="116"/>
      <c r="AT25" s="114"/>
      <c r="AU25" s="115"/>
      <c r="AV25" s="98">
        <f t="shared" si="6"/>
        <v>0</v>
      </c>
      <c r="AW25" s="111"/>
      <c r="AX25" s="115"/>
      <c r="AY25" s="111"/>
      <c r="AZ25" s="114"/>
      <c r="BA25" s="114"/>
      <c r="BB25" s="114"/>
      <c r="BC25" s="114"/>
      <c r="BD25" s="114"/>
      <c r="BE25" s="114"/>
      <c r="BF25" s="114"/>
      <c r="BG25" s="115"/>
      <c r="BH25" s="98">
        <f t="shared" si="7"/>
        <v>0</v>
      </c>
      <c r="BI25" s="112"/>
      <c r="BJ25" s="111"/>
      <c r="BK25" s="114"/>
      <c r="BL25" s="114"/>
      <c r="BM25" s="115"/>
      <c r="BN25" s="98">
        <f t="shared" si="8"/>
        <v>0</v>
      </c>
      <c r="BO25" s="142"/>
      <c r="BP25" s="116"/>
      <c r="BQ25" s="114"/>
      <c r="BR25" s="114"/>
      <c r="BS25" s="114"/>
      <c r="BT25" s="114"/>
      <c r="BU25" s="114"/>
      <c r="BV25" s="114"/>
      <c r="BW25" s="115"/>
      <c r="BX25" s="115"/>
      <c r="BY25" s="98">
        <f t="shared" si="9"/>
        <v>0</v>
      </c>
      <c r="BZ25" s="98">
        <f t="shared" si="10"/>
        <v>0</v>
      </c>
      <c r="CA25" s="116"/>
      <c r="CB25" s="116"/>
      <c r="CC25" s="114"/>
      <c r="CD25" s="112"/>
      <c r="CE25" s="114"/>
      <c r="CF25" s="112"/>
      <c r="CG25" s="112"/>
      <c r="CH25" s="115"/>
      <c r="CI25" s="111"/>
      <c r="CJ25" s="114"/>
      <c r="CK25" s="114"/>
      <c r="CL25" s="114"/>
      <c r="CM25" s="114"/>
      <c r="CN25" s="114"/>
      <c r="CO25" s="115"/>
      <c r="CP25" s="98">
        <f t="shared" si="11"/>
        <v>0</v>
      </c>
      <c r="CQ25" s="98">
        <f t="shared" si="12"/>
        <v>0</v>
      </c>
      <c r="CR25" s="116"/>
      <c r="CS25" s="115"/>
      <c r="CT25" s="111"/>
      <c r="CU25" s="114"/>
      <c r="CV25" s="115"/>
      <c r="CW25" s="98">
        <f t="shared" si="13"/>
        <v>0</v>
      </c>
      <c r="CX25" s="117"/>
      <c r="CY25" s="114"/>
      <c r="CZ25" s="114"/>
      <c r="DA25" s="114"/>
      <c r="DB25" s="115"/>
      <c r="DC25" s="98">
        <f t="shared" si="14"/>
        <v>0</v>
      </c>
      <c r="DD25" s="98">
        <f t="shared" si="15"/>
        <v>0</v>
      </c>
      <c r="DE25" s="115"/>
      <c r="DF25" s="115"/>
      <c r="DG25" s="118"/>
      <c r="DH25" s="115"/>
      <c r="DI25" s="115"/>
      <c r="DJ25" s="100">
        <f t="shared" si="16"/>
        <v>0</v>
      </c>
      <c r="DK25" s="112"/>
      <c r="DL25" s="115"/>
      <c r="DM25" s="115"/>
      <c r="DN25" s="115"/>
      <c r="DO25" s="115"/>
      <c r="DP25" s="98">
        <f t="shared" si="17"/>
        <v>0</v>
      </c>
      <c r="DQ25" s="98">
        <f t="shared" si="18"/>
        <v>0</v>
      </c>
      <c r="DR25" s="112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98">
        <f t="shared" si="20"/>
        <v>0</v>
      </c>
      <c r="ED25" s="98">
        <f t="shared" si="19"/>
        <v>0</v>
      </c>
      <c r="EE25" s="96"/>
      <c r="EF25" s="35"/>
      <c r="EG25" s="23"/>
      <c r="EH25" s="18"/>
      <c r="EI25" s="18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</row>
    <row r="26" spans="1:173" ht="13.5" thickBot="1">
      <c r="A26" s="51" t="s">
        <v>106</v>
      </c>
      <c r="B26" s="51"/>
      <c r="C26" s="110"/>
      <c r="D26" s="110">
        <v>-286</v>
      </c>
      <c r="E26" s="110">
        <v>286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>
        <v>2500</v>
      </c>
      <c r="R26" s="110"/>
      <c r="S26" s="98">
        <f t="shared" si="0"/>
        <v>2500</v>
      </c>
      <c r="T26" s="110"/>
      <c r="U26" s="110"/>
      <c r="V26" s="110"/>
      <c r="W26" s="110"/>
      <c r="X26" s="110"/>
      <c r="Y26" s="110"/>
      <c r="Z26" s="110"/>
      <c r="AA26" s="110"/>
      <c r="AB26" s="98">
        <f t="shared" si="1"/>
        <v>0</v>
      </c>
      <c r="AC26" s="98">
        <f t="shared" si="2"/>
        <v>2500</v>
      </c>
      <c r="AD26" s="111">
        <v>100138</v>
      </c>
      <c r="AE26" s="112"/>
      <c r="AF26" s="112"/>
      <c r="AG26" s="98">
        <f t="shared" si="3"/>
        <v>100138</v>
      </c>
      <c r="AH26" s="114"/>
      <c r="AI26" s="115"/>
      <c r="AJ26" s="115"/>
      <c r="AK26" s="98">
        <f t="shared" si="4"/>
        <v>0</v>
      </c>
      <c r="AL26" s="116"/>
      <c r="AM26" s="114"/>
      <c r="AN26" s="115"/>
      <c r="AO26" s="111"/>
      <c r="AP26" s="114"/>
      <c r="AQ26" s="98">
        <f t="shared" si="5"/>
        <v>0</v>
      </c>
      <c r="AR26" s="150"/>
      <c r="AS26" s="116"/>
      <c r="AT26" s="114"/>
      <c r="AU26" s="115">
        <v>6042.97</v>
      </c>
      <c r="AV26" s="98">
        <f t="shared" si="6"/>
        <v>6042.97</v>
      </c>
      <c r="AW26" s="111"/>
      <c r="AX26" s="115"/>
      <c r="AY26" s="111"/>
      <c r="AZ26" s="114"/>
      <c r="BA26" s="114"/>
      <c r="BB26" s="114"/>
      <c r="BC26" s="114"/>
      <c r="BD26" s="114"/>
      <c r="BE26" s="114"/>
      <c r="BF26" s="114"/>
      <c r="BG26" s="115"/>
      <c r="BH26" s="98">
        <f t="shared" si="7"/>
        <v>0</v>
      </c>
      <c r="BI26" s="112"/>
      <c r="BJ26" s="111"/>
      <c r="BK26" s="114"/>
      <c r="BL26" s="114"/>
      <c r="BM26" s="115"/>
      <c r="BN26" s="98">
        <f t="shared" si="8"/>
        <v>0</v>
      </c>
      <c r="BO26" s="142"/>
      <c r="BP26" s="116"/>
      <c r="BQ26" s="114"/>
      <c r="BR26" s="114"/>
      <c r="BS26" s="114"/>
      <c r="BT26" s="114"/>
      <c r="BU26" s="114"/>
      <c r="BV26" s="114"/>
      <c r="BW26" s="115"/>
      <c r="BX26" s="115"/>
      <c r="BY26" s="98">
        <f t="shared" si="9"/>
        <v>0</v>
      </c>
      <c r="BZ26" s="98">
        <f t="shared" si="10"/>
        <v>0</v>
      </c>
      <c r="CA26" s="116"/>
      <c r="CB26" s="116"/>
      <c r="CC26" s="114"/>
      <c r="CD26" s="112"/>
      <c r="CE26" s="114"/>
      <c r="CF26" s="112"/>
      <c r="CG26" s="112"/>
      <c r="CH26" s="115"/>
      <c r="CI26" s="111"/>
      <c r="CJ26" s="114"/>
      <c r="CK26" s="114"/>
      <c r="CL26" s="114"/>
      <c r="CM26" s="114"/>
      <c r="CN26" s="114"/>
      <c r="CO26" s="115"/>
      <c r="CP26" s="98">
        <f t="shared" si="11"/>
        <v>0</v>
      </c>
      <c r="CQ26" s="98">
        <f t="shared" si="12"/>
        <v>0</v>
      </c>
      <c r="CR26" s="116"/>
      <c r="CS26" s="115"/>
      <c r="CT26" s="111">
        <v>286</v>
      </c>
      <c r="CU26" s="114"/>
      <c r="CV26" s="115"/>
      <c r="CW26" s="98">
        <f t="shared" si="13"/>
        <v>286</v>
      </c>
      <c r="CX26" s="117"/>
      <c r="CY26" s="114"/>
      <c r="CZ26" s="114"/>
      <c r="DA26" s="114"/>
      <c r="DB26" s="115"/>
      <c r="DC26" s="98">
        <f t="shared" si="14"/>
        <v>0</v>
      </c>
      <c r="DD26" s="98">
        <f t="shared" si="15"/>
        <v>286</v>
      </c>
      <c r="DE26" s="115"/>
      <c r="DF26" s="115"/>
      <c r="DG26" s="118"/>
      <c r="DH26" s="115"/>
      <c r="DI26" s="115"/>
      <c r="DJ26" s="100">
        <f t="shared" si="16"/>
        <v>0</v>
      </c>
      <c r="DK26" s="112"/>
      <c r="DL26" s="115"/>
      <c r="DM26" s="115"/>
      <c r="DN26" s="115"/>
      <c r="DO26" s="115"/>
      <c r="DP26" s="98">
        <f t="shared" si="17"/>
        <v>0</v>
      </c>
      <c r="DQ26" s="98">
        <f t="shared" si="18"/>
        <v>106466.97</v>
      </c>
      <c r="DR26" s="112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98">
        <f t="shared" si="20"/>
        <v>0</v>
      </c>
      <c r="ED26" s="98">
        <f t="shared" si="19"/>
        <v>106466.97</v>
      </c>
      <c r="EE26" s="96"/>
      <c r="EF26" s="32"/>
      <c r="EG26" s="23"/>
      <c r="EH26" s="18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</row>
    <row r="27" spans="1:173" ht="13.5" thickBot="1">
      <c r="A27" s="51" t="s">
        <v>107</v>
      </c>
      <c r="B27" s="51"/>
      <c r="C27" s="110"/>
      <c r="D27" s="110">
        <v>-579061.46</v>
      </c>
      <c r="E27" s="110">
        <v>579061.46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98">
        <f t="shared" si="0"/>
        <v>0</v>
      </c>
      <c r="T27" s="110"/>
      <c r="U27" s="110"/>
      <c r="V27" s="110"/>
      <c r="W27" s="110"/>
      <c r="X27" s="110"/>
      <c r="Y27" s="110"/>
      <c r="Z27" s="110"/>
      <c r="AA27" s="110"/>
      <c r="AB27" s="98">
        <f t="shared" si="1"/>
        <v>0</v>
      </c>
      <c r="AC27" s="98">
        <f t="shared" si="2"/>
        <v>0</v>
      </c>
      <c r="AD27" s="111"/>
      <c r="AE27" s="112"/>
      <c r="AF27" s="112"/>
      <c r="AG27" s="98">
        <f t="shared" si="3"/>
        <v>0</v>
      </c>
      <c r="AH27" s="114"/>
      <c r="AI27" s="115"/>
      <c r="AJ27" s="115"/>
      <c r="AK27" s="98">
        <f t="shared" si="4"/>
        <v>0</v>
      </c>
      <c r="AL27" s="116"/>
      <c r="AM27" s="114"/>
      <c r="AN27" s="115"/>
      <c r="AO27" s="111"/>
      <c r="AP27" s="114"/>
      <c r="AQ27" s="98">
        <f t="shared" si="5"/>
        <v>0</v>
      </c>
      <c r="AR27" s="151"/>
      <c r="AS27" s="116"/>
      <c r="AT27" s="114"/>
      <c r="AU27" s="115"/>
      <c r="AV27" s="98">
        <f t="shared" si="6"/>
        <v>0</v>
      </c>
      <c r="AW27" s="111"/>
      <c r="AX27" s="115"/>
      <c r="AY27" s="111"/>
      <c r="AZ27" s="114"/>
      <c r="BA27" s="114"/>
      <c r="BB27" s="114"/>
      <c r="BC27" s="114"/>
      <c r="BD27" s="114"/>
      <c r="BE27" s="114"/>
      <c r="BF27" s="114"/>
      <c r="BG27" s="115"/>
      <c r="BH27" s="98">
        <f t="shared" si="7"/>
        <v>0</v>
      </c>
      <c r="BI27" s="112"/>
      <c r="BJ27" s="111"/>
      <c r="BK27" s="114"/>
      <c r="BL27" s="114"/>
      <c r="BM27" s="115"/>
      <c r="BN27" s="98">
        <f t="shared" si="8"/>
        <v>0</v>
      </c>
      <c r="BO27" s="142"/>
      <c r="BP27" s="116"/>
      <c r="BQ27" s="114"/>
      <c r="BR27" s="114"/>
      <c r="BS27" s="114"/>
      <c r="BT27" s="114"/>
      <c r="BU27" s="114"/>
      <c r="BV27" s="114"/>
      <c r="BW27" s="115"/>
      <c r="BX27" s="115"/>
      <c r="BY27" s="98">
        <f t="shared" si="9"/>
        <v>0</v>
      </c>
      <c r="BZ27" s="98">
        <f t="shared" si="10"/>
        <v>0</v>
      </c>
      <c r="CA27" s="116"/>
      <c r="CB27" s="116"/>
      <c r="CC27" s="114"/>
      <c r="CD27" s="112"/>
      <c r="CE27" s="114"/>
      <c r="CF27" s="112"/>
      <c r="CG27" s="112"/>
      <c r="CH27" s="115"/>
      <c r="CI27" s="111"/>
      <c r="CJ27" s="114"/>
      <c r="CK27" s="114"/>
      <c r="CL27" s="114"/>
      <c r="CM27" s="114"/>
      <c r="CN27" s="114"/>
      <c r="CO27" s="115"/>
      <c r="CP27" s="98">
        <f t="shared" si="11"/>
        <v>0</v>
      </c>
      <c r="CQ27" s="98">
        <f t="shared" si="12"/>
        <v>0</v>
      </c>
      <c r="CR27" s="116">
        <v>577861.46</v>
      </c>
      <c r="CS27" s="115"/>
      <c r="CT27" s="111">
        <v>1200</v>
      </c>
      <c r="CU27" s="114"/>
      <c r="CV27" s="115"/>
      <c r="CW27" s="98">
        <f t="shared" si="13"/>
        <v>1200</v>
      </c>
      <c r="CX27" s="117"/>
      <c r="CY27" s="114"/>
      <c r="CZ27" s="114"/>
      <c r="DA27" s="114"/>
      <c r="DB27" s="115"/>
      <c r="DC27" s="98">
        <f t="shared" si="14"/>
        <v>0</v>
      </c>
      <c r="DD27" s="98">
        <f t="shared" si="15"/>
        <v>1200</v>
      </c>
      <c r="DE27" s="115"/>
      <c r="DF27" s="115"/>
      <c r="DG27" s="118"/>
      <c r="DH27" s="115"/>
      <c r="DI27" s="115"/>
      <c r="DJ27" s="100">
        <f t="shared" si="16"/>
        <v>0</v>
      </c>
      <c r="DK27" s="112"/>
      <c r="DL27" s="115"/>
      <c r="DM27" s="115"/>
      <c r="DN27" s="115"/>
      <c r="DO27" s="115"/>
      <c r="DP27" s="98">
        <f t="shared" si="17"/>
        <v>0</v>
      </c>
      <c r="DQ27" s="98">
        <f t="shared" si="18"/>
        <v>579061.46</v>
      </c>
      <c r="DR27" s="112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98">
        <f t="shared" si="20"/>
        <v>0</v>
      </c>
      <c r="ED27" s="98">
        <f t="shared" si="19"/>
        <v>579061.46</v>
      </c>
      <c r="EE27" s="96"/>
      <c r="EF27" s="32"/>
      <c r="EG27" s="23"/>
      <c r="EH27" s="18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</row>
    <row r="28" spans="1:149" ht="13.5" thickBot="1">
      <c r="A28" s="146"/>
      <c r="B28" s="5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98">
        <f t="shared" si="0"/>
        <v>0</v>
      </c>
      <c r="T28" s="110"/>
      <c r="U28" s="110"/>
      <c r="V28" s="110"/>
      <c r="W28" s="110"/>
      <c r="X28" s="110"/>
      <c r="Y28" s="110"/>
      <c r="Z28" s="110"/>
      <c r="AA28" s="110"/>
      <c r="AB28" s="98">
        <f t="shared" si="1"/>
        <v>0</v>
      </c>
      <c r="AC28" s="98">
        <f t="shared" si="2"/>
        <v>0</v>
      </c>
      <c r="AD28" s="111"/>
      <c r="AE28" s="112"/>
      <c r="AF28" s="112"/>
      <c r="AG28" s="98">
        <f t="shared" si="3"/>
        <v>0</v>
      </c>
      <c r="AH28" s="114"/>
      <c r="AI28" s="115"/>
      <c r="AJ28" s="115"/>
      <c r="AK28" s="98">
        <f t="shared" si="4"/>
        <v>0</v>
      </c>
      <c r="AL28" s="116"/>
      <c r="AM28" s="114"/>
      <c r="AN28" s="115"/>
      <c r="AO28" s="111"/>
      <c r="AP28" s="114"/>
      <c r="AQ28" s="98">
        <f t="shared" si="5"/>
        <v>0</v>
      </c>
      <c r="AR28" s="150"/>
      <c r="AS28" s="116"/>
      <c r="AT28" s="114"/>
      <c r="AU28" s="115"/>
      <c r="AV28" s="98">
        <f t="shared" si="6"/>
        <v>0</v>
      </c>
      <c r="AW28" s="111"/>
      <c r="AX28" s="115"/>
      <c r="AY28" s="111"/>
      <c r="AZ28" s="114"/>
      <c r="BA28" s="114"/>
      <c r="BB28" s="114"/>
      <c r="BC28" s="114"/>
      <c r="BD28" s="114"/>
      <c r="BE28" s="114"/>
      <c r="BF28" s="114"/>
      <c r="BG28" s="115"/>
      <c r="BH28" s="98">
        <f t="shared" si="7"/>
        <v>0</v>
      </c>
      <c r="BI28" s="112"/>
      <c r="BJ28" s="111"/>
      <c r="BK28" s="114"/>
      <c r="BL28" s="114"/>
      <c r="BM28" s="115"/>
      <c r="BN28" s="98">
        <f t="shared" si="8"/>
        <v>0</v>
      </c>
      <c r="BO28" s="142"/>
      <c r="BP28" s="116"/>
      <c r="BQ28" s="114"/>
      <c r="BR28" s="114"/>
      <c r="BS28" s="114"/>
      <c r="BT28" s="114"/>
      <c r="BU28" s="114"/>
      <c r="BV28" s="114"/>
      <c r="BW28" s="115"/>
      <c r="BX28" s="115"/>
      <c r="BY28" s="98">
        <f t="shared" si="9"/>
        <v>0</v>
      </c>
      <c r="BZ28" s="98">
        <f t="shared" si="10"/>
        <v>0</v>
      </c>
      <c r="CA28" s="116"/>
      <c r="CB28" s="116"/>
      <c r="CC28" s="114"/>
      <c r="CD28" s="112"/>
      <c r="CE28" s="114"/>
      <c r="CF28" s="112"/>
      <c r="CG28" s="112"/>
      <c r="CH28" s="115"/>
      <c r="CI28" s="111"/>
      <c r="CJ28" s="114"/>
      <c r="CK28" s="114"/>
      <c r="CL28" s="114"/>
      <c r="CM28" s="114"/>
      <c r="CN28" s="114"/>
      <c r="CO28" s="115"/>
      <c r="CP28" s="98">
        <f t="shared" si="11"/>
        <v>0</v>
      </c>
      <c r="CQ28" s="98">
        <f t="shared" si="12"/>
        <v>0</v>
      </c>
      <c r="CR28" s="116"/>
      <c r="CS28" s="115"/>
      <c r="CT28" s="111"/>
      <c r="CU28" s="114"/>
      <c r="CV28" s="115"/>
      <c r="CW28" s="98">
        <f t="shared" si="13"/>
        <v>0</v>
      </c>
      <c r="CX28" s="117"/>
      <c r="CY28" s="114"/>
      <c r="CZ28" s="114"/>
      <c r="DA28" s="114"/>
      <c r="DB28" s="115"/>
      <c r="DC28" s="98">
        <f t="shared" si="14"/>
        <v>0</v>
      </c>
      <c r="DD28" s="98">
        <f t="shared" si="15"/>
        <v>0</v>
      </c>
      <c r="DE28" s="115"/>
      <c r="DF28" s="115"/>
      <c r="DG28" s="118"/>
      <c r="DH28" s="115"/>
      <c r="DI28" s="115"/>
      <c r="DJ28" s="100">
        <f t="shared" si="16"/>
        <v>0</v>
      </c>
      <c r="DK28" s="112"/>
      <c r="DL28" s="115"/>
      <c r="DM28" s="115"/>
      <c r="DN28" s="115"/>
      <c r="DO28" s="115"/>
      <c r="DP28" s="98">
        <f t="shared" si="17"/>
        <v>0</v>
      </c>
      <c r="DQ28" s="98">
        <f t="shared" si="18"/>
        <v>0</v>
      </c>
      <c r="DR28" s="112"/>
      <c r="DS28" s="114"/>
      <c r="DT28" s="115"/>
      <c r="DU28" s="115"/>
      <c r="DV28" s="115"/>
      <c r="DW28" s="115"/>
      <c r="DX28" s="115"/>
      <c r="DY28" s="115"/>
      <c r="DZ28" s="115"/>
      <c r="EA28" s="115"/>
      <c r="EB28" s="115"/>
      <c r="EC28" s="98">
        <f t="shared" si="20"/>
        <v>0</v>
      </c>
      <c r="ED28" s="98">
        <f t="shared" si="19"/>
        <v>0</v>
      </c>
      <c r="EE28" s="96"/>
      <c r="EF28" s="32"/>
      <c r="EG28" s="23"/>
      <c r="EH28" s="18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38" s="1" customFormat="1" ht="13.5" thickBot="1">
      <c r="A29" s="51"/>
      <c r="B29" s="61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98">
        <f t="shared" si="0"/>
        <v>0</v>
      </c>
      <c r="T29" s="120"/>
      <c r="U29" s="120"/>
      <c r="V29" s="120"/>
      <c r="W29" s="120"/>
      <c r="X29" s="120"/>
      <c r="Y29" s="120"/>
      <c r="Z29" s="120"/>
      <c r="AA29" s="120"/>
      <c r="AB29" s="98">
        <f t="shared" si="1"/>
        <v>0</v>
      </c>
      <c r="AC29" s="98">
        <f t="shared" si="2"/>
        <v>0</v>
      </c>
      <c r="AD29" s="121"/>
      <c r="AE29" s="122"/>
      <c r="AF29" s="122"/>
      <c r="AG29" s="98">
        <f t="shared" si="3"/>
        <v>0</v>
      </c>
      <c r="AH29" s="123"/>
      <c r="AI29" s="119"/>
      <c r="AJ29" s="119"/>
      <c r="AK29" s="98">
        <f t="shared" si="4"/>
        <v>0</v>
      </c>
      <c r="AL29" s="124"/>
      <c r="AM29" s="123"/>
      <c r="AN29" s="119"/>
      <c r="AO29" s="121"/>
      <c r="AP29" s="123"/>
      <c r="AQ29" s="98">
        <f t="shared" si="5"/>
        <v>0</v>
      </c>
      <c r="AR29" s="152"/>
      <c r="AS29" s="124"/>
      <c r="AT29" s="123"/>
      <c r="AU29" s="119"/>
      <c r="AV29" s="98">
        <f t="shared" si="6"/>
        <v>0</v>
      </c>
      <c r="AW29" s="121"/>
      <c r="AX29" s="119"/>
      <c r="AY29" s="121"/>
      <c r="AZ29" s="123"/>
      <c r="BA29" s="123"/>
      <c r="BB29" s="123"/>
      <c r="BC29" s="123"/>
      <c r="BD29" s="123"/>
      <c r="BE29" s="123"/>
      <c r="BF29" s="123"/>
      <c r="BG29" s="119"/>
      <c r="BH29" s="98">
        <f t="shared" si="7"/>
        <v>0</v>
      </c>
      <c r="BI29" s="122"/>
      <c r="BJ29" s="121"/>
      <c r="BK29" s="123"/>
      <c r="BL29" s="123"/>
      <c r="BM29" s="119"/>
      <c r="BN29" s="98">
        <f t="shared" si="8"/>
        <v>0</v>
      </c>
      <c r="BO29" s="143"/>
      <c r="BP29" s="124"/>
      <c r="BQ29" s="123"/>
      <c r="BR29" s="123"/>
      <c r="BS29" s="123"/>
      <c r="BT29" s="123"/>
      <c r="BU29" s="123"/>
      <c r="BV29" s="123"/>
      <c r="BW29" s="119"/>
      <c r="BX29" s="119"/>
      <c r="BY29" s="98">
        <f t="shared" si="9"/>
        <v>0</v>
      </c>
      <c r="BZ29" s="98">
        <f t="shared" si="10"/>
        <v>0</v>
      </c>
      <c r="CA29" s="124"/>
      <c r="CB29" s="124"/>
      <c r="CC29" s="123"/>
      <c r="CD29" s="122"/>
      <c r="CE29" s="123"/>
      <c r="CF29" s="122"/>
      <c r="CG29" s="122"/>
      <c r="CH29" s="119"/>
      <c r="CI29" s="121"/>
      <c r="CJ29" s="123"/>
      <c r="CK29" s="123"/>
      <c r="CL29" s="123"/>
      <c r="CM29" s="123"/>
      <c r="CN29" s="123"/>
      <c r="CO29" s="119"/>
      <c r="CP29" s="98">
        <f t="shared" si="11"/>
        <v>0</v>
      </c>
      <c r="CQ29" s="98">
        <f t="shared" si="12"/>
        <v>0</v>
      </c>
      <c r="CR29" s="124"/>
      <c r="CS29" s="119"/>
      <c r="CT29" s="121"/>
      <c r="CU29" s="123"/>
      <c r="CV29" s="119"/>
      <c r="CW29" s="98">
        <f t="shared" si="13"/>
        <v>0</v>
      </c>
      <c r="CX29" s="125"/>
      <c r="CY29" s="123"/>
      <c r="CZ29" s="123"/>
      <c r="DA29" s="123"/>
      <c r="DB29" s="119"/>
      <c r="DC29" s="98">
        <f t="shared" si="14"/>
        <v>0</v>
      </c>
      <c r="DD29" s="98">
        <f t="shared" si="15"/>
        <v>0</v>
      </c>
      <c r="DE29" s="119"/>
      <c r="DF29" s="119"/>
      <c r="DG29" s="126"/>
      <c r="DH29" s="119"/>
      <c r="DI29" s="119"/>
      <c r="DJ29" s="100">
        <f t="shared" si="16"/>
        <v>0</v>
      </c>
      <c r="DK29" s="122"/>
      <c r="DL29" s="119"/>
      <c r="DM29" s="119"/>
      <c r="DN29" s="119"/>
      <c r="DO29" s="119"/>
      <c r="DP29" s="98">
        <f t="shared" si="17"/>
        <v>0</v>
      </c>
      <c r="DQ29" s="98">
        <f t="shared" si="18"/>
        <v>0</v>
      </c>
      <c r="DR29" s="122"/>
      <c r="DS29" s="123"/>
      <c r="DT29" s="119"/>
      <c r="DU29" s="119"/>
      <c r="DV29" s="119"/>
      <c r="DW29" s="119"/>
      <c r="DX29" s="119"/>
      <c r="DY29" s="119"/>
      <c r="DZ29" s="119"/>
      <c r="EA29" s="119"/>
      <c r="EB29" s="119"/>
      <c r="EC29" s="98">
        <f t="shared" si="20"/>
        <v>0</v>
      </c>
      <c r="ED29" s="98">
        <f t="shared" si="19"/>
        <v>0</v>
      </c>
      <c r="EE29" s="96"/>
      <c r="EF29" s="35"/>
      <c r="EG29" s="23"/>
      <c r="EH29" s="18"/>
    </row>
    <row r="30" spans="1:137" s="2" customFormat="1" ht="18.75" customHeight="1" thickBot="1">
      <c r="A30" s="43" t="s">
        <v>2</v>
      </c>
      <c r="B30" s="43"/>
      <c r="C30" s="127">
        <f>SUM(C8:C29)</f>
        <v>473297.7899999999</v>
      </c>
      <c r="D30" s="127">
        <f aca="true" t="shared" si="21" ref="D30:W30">SUM(D8:D29)</f>
        <v>7228725.029999999</v>
      </c>
      <c r="E30" s="127">
        <f t="shared" si="21"/>
        <v>1055586.67</v>
      </c>
      <c r="F30" s="127">
        <f t="shared" si="21"/>
        <v>0</v>
      </c>
      <c r="G30" s="127">
        <f t="shared" si="21"/>
        <v>0</v>
      </c>
      <c r="H30" s="127">
        <f t="shared" si="21"/>
        <v>0</v>
      </c>
      <c r="I30" s="127">
        <f>SUM(I8:I29)</f>
        <v>0</v>
      </c>
      <c r="J30" s="127">
        <f>SUM(J8:J29)</f>
        <v>0</v>
      </c>
      <c r="K30" s="127">
        <f>SUM(K8:K29)</f>
        <v>0</v>
      </c>
      <c r="L30" s="127">
        <f t="shared" si="21"/>
        <v>0</v>
      </c>
      <c r="M30" s="127">
        <f t="shared" si="21"/>
        <v>0</v>
      </c>
      <c r="N30" s="127">
        <f t="shared" si="21"/>
        <v>0</v>
      </c>
      <c r="O30" s="127">
        <f t="shared" si="21"/>
        <v>0</v>
      </c>
      <c r="P30" s="127">
        <f t="shared" si="21"/>
        <v>0</v>
      </c>
      <c r="Q30" s="127">
        <f t="shared" si="21"/>
        <v>25000</v>
      </c>
      <c r="R30" s="127">
        <f t="shared" si="21"/>
        <v>0</v>
      </c>
      <c r="S30" s="98">
        <f t="shared" si="0"/>
        <v>8782609.489999998</v>
      </c>
      <c r="T30" s="127">
        <f t="shared" si="21"/>
        <v>0</v>
      </c>
      <c r="U30" s="127">
        <f t="shared" si="21"/>
        <v>599986</v>
      </c>
      <c r="V30" s="127">
        <f t="shared" si="21"/>
        <v>0</v>
      </c>
      <c r="W30" s="127">
        <f t="shared" si="21"/>
        <v>0</v>
      </c>
      <c r="X30" s="127">
        <f>SUM(X8:X29)</f>
        <v>3284.6</v>
      </c>
      <c r="Y30" s="127">
        <f>SUM(Y8:Y29)</f>
        <v>0</v>
      </c>
      <c r="Z30" s="127">
        <f>SUM(Z8:Z29)</f>
        <v>10000</v>
      </c>
      <c r="AA30" s="127">
        <f>SUM(AA8:AA29)</f>
        <v>0</v>
      </c>
      <c r="AB30" s="98">
        <f t="shared" si="1"/>
        <v>613270.6</v>
      </c>
      <c r="AC30" s="98">
        <f t="shared" si="2"/>
        <v>9395880.089999998</v>
      </c>
      <c r="AD30" s="128">
        <f>SUM(AD8:AD29)</f>
        <v>307611.99</v>
      </c>
      <c r="AE30" s="128">
        <f>SUM(AE8:AE29)</f>
        <v>4390194.65</v>
      </c>
      <c r="AF30" s="128">
        <f>SUM(AF8:AF29)</f>
        <v>0</v>
      </c>
      <c r="AG30" s="98">
        <f t="shared" si="3"/>
        <v>4697806.640000001</v>
      </c>
      <c r="AH30" s="129">
        <f>SUM(AH8:AH29)</f>
        <v>0</v>
      </c>
      <c r="AI30" s="129">
        <f>SUM(AI8:AI29)</f>
        <v>678397.95</v>
      </c>
      <c r="AJ30" s="129">
        <f>SUM(AJ8:AJ29)</f>
        <v>0</v>
      </c>
      <c r="AK30" s="98">
        <f t="shared" si="4"/>
        <v>678397.95</v>
      </c>
      <c r="AL30" s="129">
        <f>SUM(AL8:AL29)</f>
        <v>0</v>
      </c>
      <c r="AM30" s="129">
        <f>SUM(AM8:AM29)</f>
        <v>0</v>
      </c>
      <c r="AN30" s="130">
        <f aca="true" t="shared" si="22" ref="AN30:BW30">SUM(AN8:AN29)</f>
        <v>0</v>
      </c>
      <c r="AO30" s="128">
        <f t="shared" si="22"/>
        <v>2013.11</v>
      </c>
      <c r="AP30" s="129">
        <f t="shared" si="22"/>
        <v>13327.39</v>
      </c>
      <c r="AQ30" s="98">
        <f t="shared" si="5"/>
        <v>15340.5</v>
      </c>
      <c r="AR30" s="98">
        <f>SUM(AR8:AR29)</f>
        <v>9900</v>
      </c>
      <c r="AS30" s="129">
        <f t="shared" si="22"/>
        <v>0</v>
      </c>
      <c r="AT30" s="129">
        <f t="shared" si="22"/>
        <v>6161.38</v>
      </c>
      <c r="AU30" s="130">
        <f t="shared" si="22"/>
        <v>6042.97</v>
      </c>
      <c r="AV30" s="98">
        <f t="shared" si="6"/>
        <v>12204.35</v>
      </c>
      <c r="AW30" s="128">
        <f t="shared" si="22"/>
        <v>0</v>
      </c>
      <c r="AX30" s="130">
        <f t="shared" si="22"/>
        <v>0</v>
      </c>
      <c r="AY30" s="130">
        <f>SUM(AY8:AY29)</f>
        <v>0</v>
      </c>
      <c r="AZ30" s="130">
        <f>SUM(AZ8:AZ29)</f>
        <v>0</v>
      </c>
      <c r="BA30" s="130">
        <f>SUM(BA8:BA29)</f>
        <v>0</v>
      </c>
      <c r="BB30" s="130">
        <f>SUM(BB8:BB29)</f>
        <v>0</v>
      </c>
      <c r="BC30" s="130">
        <f>SUM(BC8:BC29)</f>
        <v>0</v>
      </c>
      <c r="BD30" s="129">
        <f t="shared" si="22"/>
        <v>0</v>
      </c>
      <c r="BE30" s="129">
        <f t="shared" si="22"/>
        <v>0</v>
      </c>
      <c r="BF30" s="129">
        <f t="shared" si="22"/>
        <v>0</v>
      </c>
      <c r="BG30" s="130">
        <f>SUM(BG8:BG29)</f>
        <v>0</v>
      </c>
      <c r="BH30" s="98">
        <f t="shared" si="7"/>
        <v>0</v>
      </c>
      <c r="BI30" s="130">
        <f>SUM(BI8:BI29)</f>
        <v>0</v>
      </c>
      <c r="BJ30" s="128">
        <f>SUM(BJ8:BJ29)</f>
        <v>0</v>
      </c>
      <c r="BK30" s="129">
        <f>SUM(BK8:BK29)</f>
        <v>45311.82</v>
      </c>
      <c r="BL30" s="129">
        <f>SUM(BL8:BL29)</f>
        <v>0</v>
      </c>
      <c r="BM30" s="130">
        <f t="shared" si="22"/>
        <v>0</v>
      </c>
      <c r="BN30" s="98">
        <f t="shared" si="8"/>
        <v>45311.82</v>
      </c>
      <c r="BO30" s="100">
        <f>SUM(BO8:BO29)</f>
        <v>0</v>
      </c>
      <c r="BP30" s="129">
        <f t="shared" si="22"/>
        <v>87655.79000000001</v>
      </c>
      <c r="BQ30" s="129">
        <f t="shared" si="22"/>
        <v>35787</v>
      </c>
      <c r="BR30" s="129">
        <f t="shared" si="22"/>
        <v>0</v>
      </c>
      <c r="BS30" s="129">
        <f t="shared" si="22"/>
        <v>0</v>
      </c>
      <c r="BT30" s="129">
        <f t="shared" si="22"/>
        <v>0</v>
      </c>
      <c r="BU30" s="129">
        <f t="shared" si="22"/>
        <v>0</v>
      </c>
      <c r="BV30" s="129">
        <f t="shared" si="22"/>
        <v>0</v>
      </c>
      <c r="BW30" s="129">
        <f t="shared" si="22"/>
        <v>0</v>
      </c>
      <c r="BX30" s="130">
        <f>SUM(BX8:BX29)</f>
        <v>0</v>
      </c>
      <c r="BY30" s="98">
        <f t="shared" si="9"/>
        <v>123442.79000000001</v>
      </c>
      <c r="BZ30" s="98">
        <f t="shared" si="10"/>
        <v>168754.61000000002</v>
      </c>
      <c r="CA30" s="129">
        <f aca="true" t="shared" si="23" ref="CA30:CO30">SUM(CA8:CA29)</f>
        <v>0</v>
      </c>
      <c r="CB30" s="129">
        <f t="shared" si="23"/>
        <v>0</v>
      </c>
      <c r="CC30" s="129">
        <f t="shared" si="23"/>
        <v>0</v>
      </c>
      <c r="CD30" s="129">
        <f t="shared" si="23"/>
        <v>3743.79</v>
      </c>
      <c r="CE30" s="129">
        <f t="shared" si="23"/>
        <v>65</v>
      </c>
      <c r="CF30" s="129">
        <f t="shared" si="23"/>
        <v>2588.55</v>
      </c>
      <c r="CG30" s="129">
        <f t="shared" si="23"/>
        <v>0</v>
      </c>
      <c r="CH30" s="130">
        <f t="shared" si="23"/>
        <v>0</v>
      </c>
      <c r="CI30" s="128">
        <f t="shared" si="23"/>
        <v>0</v>
      </c>
      <c r="CJ30" s="129">
        <f t="shared" si="23"/>
        <v>0</v>
      </c>
      <c r="CK30" s="129">
        <f>SUM(CK8:CK29)</f>
        <v>0</v>
      </c>
      <c r="CL30" s="129">
        <f>SUM(CL8:CL29)</f>
        <v>0</v>
      </c>
      <c r="CM30" s="129">
        <f>SUM(CM8:CM29)</f>
        <v>0</v>
      </c>
      <c r="CN30" s="129">
        <f t="shared" si="23"/>
        <v>0</v>
      </c>
      <c r="CO30" s="130">
        <f t="shared" si="23"/>
        <v>0</v>
      </c>
      <c r="CP30" s="98">
        <f t="shared" si="11"/>
        <v>0</v>
      </c>
      <c r="CQ30" s="98">
        <f t="shared" si="12"/>
        <v>0</v>
      </c>
      <c r="CR30" s="129">
        <f>SUM(CR8:CR29)</f>
        <v>950461.46</v>
      </c>
      <c r="CS30" s="130">
        <f>SUM(CS8:CS29)</f>
        <v>0</v>
      </c>
      <c r="CT30" s="128">
        <f>SUM(CT8:CT29)</f>
        <v>46486</v>
      </c>
      <c r="CU30" s="130">
        <f>SUM(CU8:CU29)</f>
        <v>0</v>
      </c>
      <c r="CV30" s="131">
        <f>SUM(CV8:CV29)</f>
        <v>0</v>
      </c>
      <c r="CW30" s="98">
        <f t="shared" si="13"/>
        <v>46486</v>
      </c>
      <c r="CX30" s="130">
        <f aca="true" t="shared" si="24" ref="CX30:DF30">SUM(CX8:CX29)</f>
        <v>51020</v>
      </c>
      <c r="CY30" s="129">
        <f t="shared" si="24"/>
        <v>0</v>
      </c>
      <c r="CZ30" s="132">
        <f t="shared" si="24"/>
        <v>0</v>
      </c>
      <c r="DA30" s="132">
        <f t="shared" si="24"/>
        <v>0</v>
      </c>
      <c r="DB30" s="132">
        <f t="shared" si="24"/>
        <v>0</v>
      </c>
      <c r="DC30" s="132">
        <f t="shared" si="24"/>
        <v>51020</v>
      </c>
      <c r="DD30" s="132">
        <f t="shared" si="24"/>
        <v>97506</v>
      </c>
      <c r="DE30" s="132">
        <f t="shared" si="24"/>
        <v>0</v>
      </c>
      <c r="DF30" s="132">
        <f t="shared" si="24"/>
        <v>0</v>
      </c>
      <c r="DG30" s="132">
        <f>SUM(DG8:DG29)</f>
        <v>0</v>
      </c>
      <c r="DH30" s="133">
        <f aca="true" t="shared" si="25" ref="DH30:DO30">SUM(DH8:DH29)</f>
        <v>0</v>
      </c>
      <c r="DI30" s="133">
        <f t="shared" si="25"/>
        <v>0</v>
      </c>
      <c r="DJ30" s="100">
        <f t="shared" si="16"/>
        <v>0</v>
      </c>
      <c r="DK30" s="130">
        <f>SUM(DK8:DK29)</f>
        <v>0</v>
      </c>
      <c r="DL30" s="133">
        <f>SUM(DL8:DL29)</f>
        <v>0</v>
      </c>
      <c r="DM30" s="130">
        <f t="shared" si="25"/>
        <v>0</v>
      </c>
      <c r="DN30" s="133">
        <f t="shared" si="25"/>
        <v>0</v>
      </c>
      <c r="DO30" s="133">
        <f t="shared" si="25"/>
        <v>0</v>
      </c>
      <c r="DP30" s="98">
        <f t="shared" si="17"/>
        <v>0</v>
      </c>
      <c r="DQ30" s="98">
        <f t="shared" si="18"/>
        <v>6636768.850000001</v>
      </c>
      <c r="DR30" s="130">
        <f>SUM(DR8:DR29)</f>
        <v>0</v>
      </c>
      <c r="DS30" s="132">
        <f>SUM(DS8:DS29)</f>
        <v>0</v>
      </c>
      <c r="DT30" s="129">
        <f aca="true" t="shared" si="26" ref="DT30:EB30">SUM(DT8:DT29)</f>
        <v>0</v>
      </c>
      <c r="DU30" s="129">
        <f t="shared" si="26"/>
        <v>0</v>
      </c>
      <c r="DV30" s="129">
        <f t="shared" si="26"/>
        <v>3284.6</v>
      </c>
      <c r="DW30" s="129">
        <f t="shared" si="26"/>
        <v>0</v>
      </c>
      <c r="DX30" s="129">
        <f t="shared" si="26"/>
        <v>0</v>
      </c>
      <c r="DY30" s="129">
        <f t="shared" si="26"/>
        <v>0</v>
      </c>
      <c r="DZ30" s="129">
        <f t="shared" si="26"/>
        <v>10000</v>
      </c>
      <c r="EA30" s="129">
        <f t="shared" si="26"/>
        <v>599986</v>
      </c>
      <c r="EB30" s="129">
        <f t="shared" si="26"/>
        <v>0</v>
      </c>
      <c r="EC30" s="98">
        <f t="shared" si="20"/>
        <v>613270.6</v>
      </c>
      <c r="ED30" s="98">
        <f t="shared" si="19"/>
        <v>7250039.45</v>
      </c>
      <c r="EE30" s="96"/>
      <c r="EF30" s="37"/>
      <c r="EG30" s="22"/>
    </row>
    <row r="31" spans="1:137" s="2" customFormat="1" ht="19.5" customHeight="1" thickBot="1">
      <c r="A31" s="14" t="s">
        <v>9</v>
      </c>
      <c r="B31" s="14"/>
      <c r="C31" s="127">
        <f aca="true" t="shared" si="27" ref="C31:AA31">C30+C7</f>
        <v>5418832.13</v>
      </c>
      <c r="D31" s="127">
        <f t="shared" si="27"/>
        <v>17741015.13</v>
      </c>
      <c r="E31" s="127">
        <f t="shared" si="27"/>
        <v>1373751.38</v>
      </c>
      <c r="F31" s="127">
        <f t="shared" si="27"/>
        <v>1688959.2</v>
      </c>
      <c r="G31" s="127">
        <f t="shared" si="27"/>
        <v>20000</v>
      </c>
      <c r="H31" s="127">
        <f t="shared" si="27"/>
        <v>0</v>
      </c>
      <c r="I31" s="127">
        <f>I30+I7</f>
        <v>0</v>
      </c>
      <c r="J31" s="127">
        <f>J30+J7</f>
        <v>0</v>
      </c>
      <c r="K31" s="127">
        <f>K30+K7</f>
        <v>20000</v>
      </c>
      <c r="L31" s="127">
        <f t="shared" si="27"/>
        <v>0</v>
      </c>
      <c r="M31" s="127">
        <f t="shared" si="27"/>
        <v>0</v>
      </c>
      <c r="N31" s="127">
        <f t="shared" si="27"/>
        <v>0</v>
      </c>
      <c r="O31" s="127">
        <f t="shared" si="27"/>
        <v>0</v>
      </c>
      <c r="P31" s="127">
        <f t="shared" si="27"/>
        <v>0</v>
      </c>
      <c r="Q31" s="127">
        <f t="shared" si="27"/>
        <v>35000</v>
      </c>
      <c r="R31" s="127">
        <f t="shared" si="27"/>
        <v>0</v>
      </c>
      <c r="S31" s="98">
        <f t="shared" si="0"/>
        <v>26297557.84</v>
      </c>
      <c r="T31" s="127">
        <f t="shared" si="27"/>
        <v>0</v>
      </c>
      <c r="U31" s="127">
        <f t="shared" si="27"/>
        <v>1199979</v>
      </c>
      <c r="V31" s="127">
        <f t="shared" si="27"/>
        <v>2707.34</v>
      </c>
      <c r="W31" s="127">
        <f t="shared" si="27"/>
        <v>0</v>
      </c>
      <c r="X31" s="127">
        <f t="shared" si="27"/>
        <v>928353.4</v>
      </c>
      <c r="Y31" s="127">
        <f t="shared" si="27"/>
        <v>61548</v>
      </c>
      <c r="Z31" s="127">
        <f t="shared" si="27"/>
        <v>60000</v>
      </c>
      <c r="AA31" s="127">
        <f t="shared" si="27"/>
        <v>0</v>
      </c>
      <c r="AB31" s="98">
        <f t="shared" si="1"/>
        <v>2252587.74</v>
      </c>
      <c r="AC31" s="98">
        <f t="shared" si="2"/>
        <v>28550145.58</v>
      </c>
      <c r="AD31" s="134">
        <f>AD30+AD7</f>
        <v>1971209.09</v>
      </c>
      <c r="AE31" s="134">
        <f>AE30+AE7</f>
        <v>12580607.8</v>
      </c>
      <c r="AF31" s="134">
        <f>AF30+AF7</f>
        <v>0</v>
      </c>
      <c r="AG31" s="98">
        <f t="shared" si="3"/>
        <v>14551816.89</v>
      </c>
      <c r="AH31" s="135">
        <f aca="true" t="shared" si="28" ref="AH31:CO31">AH30+AH7</f>
        <v>571079.26</v>
      </c>
      <c r="AI31" s="135">
        <f t="shared" si="28"/>
        <v>2809357.6799999997</v>
      </c>
      <c r="AJ31" s="135">
        <f>AJ30+AJ7</f>
        <v>0</v>
      </c>
      <c r="AK31" s="98">
        <f t="shared" si="4"/>
        <v>3380436.9399999995</v>
      </c>
      <c r="AL31" s="135">
        <f t="shared" si="28"/>
        <v>0</v>
      </c>
      <c r="AM31" s="135">
        <f t="shared" si="28"/>
        <v>0</v>
      </c>
      <c r="AN31" s="127">
        <f t="shared" si="28"/>
        <v>0</v>
      </c>
      <c r="AO31" s="134">
        <f t="shared" si="28"/>
        <v>12519.060000000001</v>
      </c>
      <c r="AP31" s="135">
        <f t="shared" si="28"/>
        <v>71736.95</v>
      </c>
      <c r="AQ31" s="98">
        <f t="shared" si="5"/>
        <v>84256.01</v>
      </c>
      <c r="AR31" s="98">
        <f>AR30+AR7</f>
        <v>9900</v>
      </c>
      <c r="AS31" s="135">
        <f t="shared" si="28"/>
        <v>1554275.65</v>
      </c>
      <c r="AT31" s="135">
        <f t="shared" si="28"/>
        <v>339337.04</v>
      </c>
      <c r="AU31" s="127">
        <f t="shared" si="28"/>
        <v>138503.49</v>
      </c>
      <c r="AV31" s="98">
        <f t="shared" si="6"/>
        <v>2032116.18</v>
      </c>
      <c r="AW31" s="134">
        <f t="shared" si="28"/>
        <v>0</v>
      </c>
      <c r="AX31" s="127">
        <f t="shared" si="28"/>
        <v>0</v>
      </c>
      <c r="AY31" s="127">
        <f>AY30+AY7</f>
        <v>31420.76</v>
      </c>
      <c r="AZ31" s="127">
        <f>AZ30+AZ7</f>
        <v>34067</v>
      </c>
      <c r="BA31" s="127">
        <f>BA30+BA7</f>
        <v>128728.76</v>
      </c>
      <c r="BB31" s="127">
        <f>BB30+BB7</f>
        <v>2467.2</v>
      </c>
      <c r="BC31" s="127">
        <f>BC30+BC7</f>
        <v>0</v>
      </c>
      <c r="BD31" s="135">
        <f t="shared" si="28"/>
        <v>0</v>
      </c>
      <c r="BE31" s="135">
        <f t="shared" si="28"/>
        <v>0</v>
      </c>
      <c r="BF31" s="135">
        <f t="shared" si="28"/>
        <v>0</v>
      </c>
      <c r="BG31" s="127">
        <f t="shared" si="28"/>
        <v>0</v>
      </c>
      <c r="BH31" s="98">
        <f t="shared" si="7"/>
        <v>196683.72</v>
      </c>
      <c r="BI31" s="127">
        <f>BI30+BI7</f>
        <v>0</v>
      </c>
      <c r="BJ31" s="134">
        <f>BJ30+BJ7</f>
        <v>1688959.2</v>
      </c>
      <c r="BK31" s="135">
        <f>BK30+BK7</f>
        <v>68400.97</v>
      </c>
      <c r="BL31" s="135">
        <f t="shared" si="28"/>
        <v>0</v>
      </c>
      <c r="BM31" s="127">
        <f t="shared" si="28"/>
        <v>0</v>
      </c>
      <c r="BN31" s="98">
        <f t="shared" si="8"/>
        <v>1757360.17</v>
      </c>
      <c r="BO31" s="98">
        <f>BO30+BO7</f>
        <v>0</v>
      </c>
      <c r="BP31" s="135">
        <f t="shared" si="28"/>
        <v>351586.37</v>
      </c>
      <c r="BQ31" s="135">
        <f t="shared" si="28"/>
        <v>75357.82</v>
      </c>
      <c r="BR31" s="135">
        <f t="shared" si="28"/>
        <v>52737.3</v>
      </c>
      <c r="BS31" s="135">
        <f t="shared" si="28"/>
        <v>52900</v>
      </c>
      <c r="BT31" s="135">
        <f t="shared" si="28"/>
        <v>33827.44</v>
      </c>
      <c r="BU31" s="135">
        <f t="shared" si="28"/>
        <v>27121.5</v>
      </c>
      <c r="BV31" s="135">
        <f t="shared" si="28"/>
        <v>8000</v>
      </c>
      <c r="BW31" s="135">
        <f t="shared" si="28"/>
        <v>0</v>
      </c>
      <c r="BX31" s="127">
        <f t="shared" si="28"/>
        <v>0</v>
      </c>
      <c r="BY31" s="98">
        <f t="shared" si="9"/>
        <v>601530.4299999999</v>
      </c>
      <c r="BZ31" s="98">
        <f t="shared" si="10"/>
        <v>2358890.5999999996</v>
      </c>
      <c r="CA31" s="135">
        <f t="shared" si="28"/>
        <v>0</v>
      </c>
      <c r="CB31" s="135">
        <f t="shared" si="28"/>
        <v>20000</v>
      </c>
      <c r="CC31" s="135">
        <f t="shared" si="28"/>
        <v>0</v>
      </c>
      <c r="CD31" s="135">
        <f>CD30+CD7</f>
        <v>31401.010000000002</v>
      </c>
      <c r="CE31" s="135">
        <f>CE30+CE7</f>
        <v>325</v>
      </c>
      <c r="CF31" s="135">
        <f t="shared" si="28"/>
        <v>3837.92</v>
      </c>
      <c r="CG31" s="135">
        <f t="shared" si="28"/>
        <v>0</v>
      </c>
      <c r="CH31" s="127">
        <f t="shared" si="28"/>
        <v>0</v>
      </c>
      <c r="CI31" s="134">
        <f t="shared" si="28"/>
        <v>4760</v>
      </c>
      <c r="CJ31" s="135">
        <f t="shared" si="28"/>
        <v>0</v>
      </c>
      <c r="CK31" s="135">
        <f>CK30+CK7</f>
        <v>37753.47</v>
      </c>
      <c r="CL31" s="135">
        <f>CL30+CL7</f>
        <v>0</v>
      </c>
      <c r="CM31" s="135">
        <f>CM30+CM7</f>
        <v>0</v>
      </c>
      <c r="CN31" s="135">
        <f t="shared" si="28"/>
        <v>0</v>
      </c>
      <c r="CO31" s="127">
        <f t="shared" si="28"/>
        <v>0</v>
      </c>
      <c r="CP31" s="98">
        <f t="shared" si="11"/>
        <v>42513.47</v>
      </c>
      <c r="CQ31" s="98">
        <f t="shared" si="12"/>
        <v>42513.47</v>
      </c>
      <c r="CR31" s="135">
        <f>CR30+CR7</f>
        <v>950461.46</v>
      </c>
      <c r="CS31" s="127">
        <f>CS30+CS7</f>
        <v>0</v>
      </c>
      <c r="CT31" s="134">
        <f>CT30+CT7</f>
        <v>283152</v>
      </c>
      <c r="CU31" s="127">
        <f>CU30+CU7</f>
        <v>0</v>
      </c>
      <c r="CV31" s="136">
        <f>CV30+CV7</f>
        <v>0</v>
      </c>
      <c r="CW31" s="98">
        <f t="shared" si="13"/>
        <v>283152</v>
      </c>
      <c r="CX31" s="127">
        <f>CX30+CX7</f>
        <v>127443</v>
      </c>
      <c r="CY31" s="135">
        <f>CY30+CY7</f>
        <v>0</v>
      </c>
      <c r="CZ31" s="135">
        <f aca="true" t="shared" si="29" ref="CZ31:DG31">CZ30+CZ7</f>
        <v>0</v>
      </c>
      <c r="DA31" s="135">
        <f t="shared" si="29"/>
        <v>0</v>
      </c>
      <c r="DB31" s="135">
        <f t="shared" si="29"/>
        <v>0</v>
      </c>
      <c r="DC31" s="135">
        <f t="shared" si="29"/>
        <v>127443</v>
      </c>
      <c r="DD31" s="135">
        <f t="shared" si="29"/>
        <v>410595</v>
      </c>
      <c r="DE31" s="135">
        <f t="shared" si="29"/>
        <v>20000</v>
      </c>
      <c r="DF31" s="135">
        <f t="shared" si="29"/>
        <v>0</v>
      </c>
      <c r="DG31" s="135">
        <f t="shared" si="29"/>
        <v>0</v>
      </c>
      <c r="DH31" s="138">
        <f aca="true" t="shared" si="30" ref="DH31:DN31">DH30+DH7</f>
        <v>0</v>
      </c>
      <c r="DI31" s="138">
        <f t="shared" si="30"/>
        <v>0</v>
      </c>
      <c r="DJ31" s="98">
        <f t="shared" si="16"/>
        <v>0</v>
      </c>
      <c r="DK31" s="127">
        <f>DK30+DK7</f>
        <v>0</v>
      </c>
      <c r="DL31" s="138">
        <f>DL30+DL7</f>
        <v>0</v>
      </c>
      <c r="DM31" s="127">
        <f t="shared" si="30"/>
        <v>0</v>
      </c>
      <c r="DN31" s="138">
        <f t="shared" si="30"/>
        <v>0</v>
      </c>
      <c r="DO31" s="138">
        <f>DO30+DO7</f>
        <v>0</v>
      </c>
      <c r="DP31" s="98">
        <f t="shared" si="17"/>
        <v>0</v>
      </c>
      <c r="DQ31" s="98">
        <f t="shared" si="18"/>
        <v>24093234.2</v>
      </c>
      <c r="DR31" s="127">
        <f>DR30+DR7</f>
        <v>94581</v>
      </c>
      <c r="DS31" s="137">
        <f>DS30+DS7</f>
        <v>382247.05</v>
      </c>
      <c r="DT31" s="138">
        <f aca="true" t="shared" si="31" ref="DT31:EB31">DT30+DT7</f>
        <v>410402.7</v>
      </c>
      <c r="DU31" s="138">
        <f t="shared" si="31"/>
        <v>4050.3</v>
      </c>
      <c r="DV31" s="138">
        <f t="shared" si="31"/>
        <v>37072.35</v>
      </c>
      <c r="DW31" s="138">
        <f t="shared" si="31"/>
        <v>2079.36</v>
      </c>
      <c r="DX31" s="138">
        <f t="shared" si="31"/>
        <v>627.98</v>
      </c>
      <c r="DY31" s="138">
        <f t="shared" si="31"/>
        <v>599993</v>
      </c>
      <c r="DZ31" s="138">
        <f t="shared" si="31"/>
        <v>60000</v>
      </c>
      <c r="EA31" s="138">
        <f t="shared" si="31"/>
        <v>599986</v>
      </c>
      <c r="EB31" s="138">
        <f t="shared" si="31"/>
        <v>61548</v>
      </c>
      <c r="EC31" s="98">
        <f t="shared" si="20"/>
        <v>2252587.74</v>
      </c>
      <c r="ED31" s="98">
        <f t="shared" si="19"/>
        <v>26345821.939999998</v>
      </c>
      <c r="EE31" s="98">
        <f>B7+AC31-ED31</f>
        <v>2354323.6400000006</v>
      </c>
      <c r="EF31" s="37"/>
      <c r="EG31" s="22"/>
    </row>
    <row r="32" spans="1:133" s="1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77"/>
      <c r="AE32" s="177"/>
      <c r="AF32" s="177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C32" s="38"/>
    </row>
    <row r="33" spans="1:136" s="1" customFormat="1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C33" s="18"/>
      <c r="ED33" s="18"/>
      <c r="EF33" s="18"/>
    </row>
    <row r="34" spans="1:131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</row>
    <row r="35" spans="1:131" s="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</row>
    <row r="36" spans="1:131" s="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</row>
    <row r="37" spans="1:131" s="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</row>
  </sheetData>
  <sheetProtection/>
  <mergeCells count="15">
    <mergeCell ref="AO5:AP5"/>
    <mergeCell ref="AD32:AF32"/>
    <mergeCell ref="A3:DZ3"/>
    <mergeCell ref="AS4:AU4"/>
    <mergeCell ref="BI4:BX4"/>
    <mergeCell ref="AM5:AN5"/>
    <mergeCell ref="A1:DZ1"/>
    <mergeCell ref="A2:DZ2"/>
    <mergeCell ref="AD4:AF4"/>
    <mergeCell ref="AH4:AJ4"/>
    <mergeCell ref="CI4:CO4"/>
    <mergeCell ref="AY4:BG4"/>
    <mergeCell ref="AO4:AP4"/>
    <mergeCell ref="DR4:EB4"/>
    <mergeCell ref="AM4:AN4"/>
  </mergeCells>
  <printOptions/>
  <pageMargins left="0" right="0" top="0.984251968503937" bottom="0.1968503937007874" header="0.5118110236220472" footer="0.5118110236220472"/>
  <pageSetup horizontalDpi="600" verticalDpi="600" orientation="landscape" paperSize="9" scale="75" r:id="rId1"/>
  <colBreaks count="7" manualBreakCount="7">
    <brk id="15" max="32" man="1"/>
    <brk id="30" max="32" man="1"/>
    <brk id="48" max="32" man="1"/>
    <brk id="66" max="32" man="1"/>
    <brk id="83" max="32" man="1"/>
    <brk id="101" max="32" man="1"/>
    <brk id="11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HomeComputer</dc:creator>
  <cp:keywords/>
  <dc:description/>
  <cp:lastModifiedBy>Пользователь</cp:lastModifiedBy>
  <cp:lastPrinted>2020-01-11T22:35:50Z</cp:lastPrinted>
  <dcterms:created xsi:type="dcterms:W3CDTF">2005-10-11T01:25:03Z</dcterms:created>
  <dcterms:modified xsi:type="dcterms:W3CDTF">2020-06-30T04:27:54Z</dcterms:modified>
  <cp:category/>
  <cp:version/>
  <cp:contentType/>
  <cp:contentStatus/>
</cp:coreProperties>
</file>