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Лист1!$A$1:$EH$33</definedName>
  </definedNames>
  <calcPr calcId="144525"/>
</workbook>
</file>

<file path=xl/calcChain.xml><?xml version="1.0" encoding="utf-8"?>
<calcChain xmlns="http://schemas.openxmlformats.org/spreadsheetml/2006/main">
  <c r="EF15" i="1" l="1"/>
  <c r="EF16" i="1"/>
  <c r="EF17" i="1"/>
  <c r="EF18" i="1"/>
  <c r="EF19" i="1"/>
  <c r="EF20" i="1"/>
  <c r="EF21" i="1"/>
  <c r="EF8" i="1"/>
  <c r="EF9" i="1"/>
  <c r="EF10" i="1"/>
  <c r="EF11" i="1"/>
  <c r="EF12" i="1"/>
  <c r="EF13" i="1"/>
  <c r="EF14" i="1"/>
  <c r="EF22" i="1"/>
  <c r="EF23" i="1"/>
  <c r="EF24" i="1"/>
  <c r="EF25" i="1"/>
  <c r="EF26" i="1"/>
  <c r="EF27" i="1"/>
  <c r="EF28" i="1"/>
  <c r="EF29" i="1"/>
  <c r="DP8" i="1"/>
  <c r="DP9" i="1"/>
  <c r="DP10" i="1"/>
  <c r="DP11" i="1"/>
  <c r="DP12" i="1"/>
  <c r="DP13" i="1"/>
  <c r="DP14" i="1"/>
  <c r="DP15" i="1"/>
  <c r="DP16" i="1"/>
  <c r="DP17" i="1"/>
  <c r="DP18" i="1"/>
  <c r="DP19" i="1"/>
  <c r="DP20" i="1"/>
  <c r="DP21" i="1"/>
  <c r="DP22" i="1"/>
  <c r="DP23" i="1"/>
  <c r="DP24" i="1"/>
  <c r="DP25" i="1"/>
  <c r="DP26" i="1"/>
  <c r="DP27" i="1"/>
  <c r="DP28" i="1"/>
  <c r="DP29" i="1"/>
  <c r="DJ8" i="1"/>
  <c r="DJ9" i="1"/>
  <c r="DJ10" i="1"/>
  <c r="DJ11" i="1"/>
  <c r="DJ12" i="1"/>
  <c r="DJ13" i="1"/>
  <c r="DJ14" i="1"/>
  <c r="DJ15" i="1"/>
  <c r="DJ16" i="1"/>
  <c r="DJ17" i="1"/>
  <c r="DJ18" i="1"/>
  <c r="DJ19" i="1"/>
  <c r="DJ20" i="1"/>
  <c r="DJ21" i="1"/>
  <c r="DJ22" i="1"/>
  <c r="DJ23" i="1"/>
  <c r="DJ24" i="1"/>
  <c r="DJ25" i="1"/>
  <c r="DJ26" i="1"/>
  <c r="DJ27" i="1"/>
  <c r="DJ28" i="1"/>
  <c r="DJ29" i="1"/>
  <c r="DD11" i="1"/>
  <c r="DD15" i="1"/>
  <c r="DC8" i="1"/>
  <c r="DD8" i="1" s="1"/>
  <c r="DC9" i="1"/>
  <c r="DD9" i="1" s="1"/>
  <c r="DC10" i="1"/>
  <c r="DC11" i="1"/>
  <c r="DC12" i="1"/>
  <c r="DD12" i="1" s="1"/>
  <c r="DC13" i="1"/>
  <c r="DD13" i="1" s="1"/>
  <c r="DC14" i="1"/>
  <c r="DC15" i="1"/>
  <c r="DC16" i="1"/>
  <c r="DD16" i="1" s="1"/>
  <c r="DC17" i="1"/>
  <c r="DD17" i="1" s="1"/>
  <c r="DC18" i="1"/>
  <c r="DC19" i="1"/>
  <c r="DC20" i="1"/>
  <c r="DC21" i="1"/>
  <c r="DD21" i="1" s="1"/>
  <c r="DC22" i="1"/>
  <c r="DC23" i="1"/>
  <c r="DC24" i="1"/>
  <c r="DD24" i="1" s="1"/>
  <c r="DQ24" i="1" s="1"/>
  <c r="EG24" i="1" s="1"/>
  <c r="DC25" i="1"/>
  <c r="DD25" i="1" s="1"/>
  <c r="DC26" i="1"/>
  <c r="DC27" i="1"/>
  <c r="DD27" i="1" s="1"/>
  <c r="DQ27" i="1" s="1"/>
  <c r="EG27" i="1" s="1"/>
  <c r="DC28" i="1"/>
  <c r="DD28" i="1" s="1"/>
  <c r="DC29" i="1"/>
  <c r="DD29" i="1" s="1"/>
  <c r="CW8" i="1"/>
  <c r="CW9" i="1"/>
  <c r="CW10" i="1"/>
  <c r="DD10" i="1" s="1"/>
  <c r="CW11" i="1"/>
  <c r="CW12" i="1"/>
  <c r="CW13" i="1"/>
  <c r="CW14" i="1"/>
  <c r="DD14" i="1" s="1"/>
  <c r="DQ14" i="1" s="1"/>
  <c r="EG14" i="1" s="1"/>
  <c r="CW15" i="1"/>
  <c r="CW16" i="1"/>
  <c r="CW17" i="1"/>
  <c r="CW18" i="1"/>
  <c r="DD18" i="1" s="1"/>
  <c r="DQ18" i="1" s="1"/>
  <c r="EG18" i="1" s="1"/>
  <c r="CW19" i="1"/>
  <c r="DD19" i="1"/>
  <c r="CW20" i="1"/>
  <c r="DD20" i="1" s="1"/>
  <c r="DQ20" i="1" s="1"/>
  <c r="EG20" i="1" s="1"/>
  <c r="CW21" i="1"/>
  <c r="CW22" i="1"/>
  <c r="DD22" i="1" s="1"/>
  <c r="DQ22" i="1" s="1"/>
  <c r="EG22" i="1" s="1"/>
  <c r="CW23" i="1"/>
  <c r="DD23" i="1" s="1"/>
  <c r="CW24" i="1"/>
  <c r="CW25" i="1"/>
  <c r="CW26" i="1"/>
  <c r="DD26" i="1" s="1"/>
  <c r="DQ26" i="1" s="1"/>
  <c r="EG26" i="1" s="1"/>
  <c r="CW27" i="1"/>
  <c r="CW28" i="1"/>
  <c r="CW29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BY8" i="1"/>
  <c r="BZ8" i="1"/>
  <c r="BY9" i="1"/>
  <c r="BZ9" i="1" s="1"/>
  <c r="BY10" i="1"/>
  <c r="BY11" i="1"/>
  <c r="BZ11" i="1" s="1"/>
  <c r="DQ11" i="1" s="1"/>
  <c r="EG11" i="1" s="1"/>
  <c r="BY12" i="1"/>
  <c r="BY13" i="1"/>
  <c r="BY14" i="1"/>
  <c r="BY15" i="1"/>
  <c r="BY16" i="1"/>
  <c r="BY17" i="1"/>
  <c r="BY18" i="1"/>
  <c r="BY19" i="1"/>
  <c r="BY20" i="1"/>
  <c r="BY21" i="1"/>
  <c r="BY22" i="1"/>
  <c r="BY23" i="1"/>
  <c r="BY24" i="1"/>
  <c r="BY25" i="1"/>
  <c r="BY26" i="1"/>
  <c r="BZ26" i="1" s="1"/>
  <c r="BY27" i="1"/>
  <c r="BY28" i="1"/>
  <c r="BY29" i="1"/>
  <c r="BZ29" i="1" s="1"/>
  <c r="BN8" i="1"/>
  <c r="BN9" i="1"/>
  <c r="BN10" i="1"/>
  <c r="BZ10" i="1" s="1"/>
  <c r="BN11" i="1"/>
  <c r="BN12" i="1"/>
  <c r="BZ12" i="1" s="1"/>
  <c r="BN13" i="1"/>
  <c r="BZ13" i="1" s="1"/>
  <c r="BN14" i="1"/>
  <c r="BZ14" i="1"/>
  <c r="BN15" i="1"/>
  <c r="BN16" i="1"/>
  <c r="BZ16" i="1" s="1"/>
  <c r="BN17" i="1"/>
  <c r="BZ17" i="1" s="1"/>
  <c r="BN18" i="1"/>
  <c r="BZ18" i="1"/>
  <c r="BN19" i="1"/>
  <c r="BZ19" i="1"/>
  <c r="BN20" i="1"/>
  <c r="BZ20" i="1"/>
  <c r="BN21" i="1"/>
  <c r="BZ21" i="1" s="1"/>
  <c r="BN22" i="1"/>
  <c r="BZ22" i="1"/>
  <c r="BN23" i="1"/>
  <c r="BZ23" i="1" s="1"/>
  <c r="BN24" i="1"/>
  <c r="BZ24" i="1"/>
  <c r="BN25" i="1"/>
  <c r="BZ25" i="1" s="1"/>
  <c r="BN26" i="1"/>
  <c r="BN27" i="1"/>
  <c r="BN28" i="1"/>
  <c r="BN29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DQ19" i="1" s="1"/>
  <c r="EG19" i="1" s="1"/>
  <c r="AU20" i="1"/>
  <c r="AU21" i="1"/>
  <c r="AU22" i="1"/>
  <c r="AU23" i="1"/>
  <c r="AU24" i="1"/>
  <c r="AU25" i="1"/>
  <c r="AU26" i="1"/>
  <c r="AU27" i="1"/>
  <c r="AU28" i="1"/>
  <c r="AU29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G8" i="1"/>
  <c r="AG9" i="1"/>
  <c r="AG10" i="1"/>
  <c r="AG11" i="1"/>
  <c r="AH11" i="1" s="1"/>
  <c r="AG12" i="1"/>
  <c r="AG13" i="1"/>
  <c r="AG14" i="1"/>
  <c r="AG15" i="1"/>
  <c r="AH15" i="1" s="1"/>
  <c r="AG16" i="1"/>
  <c r="AG17" i="1"/>
  <c r="AG18" i="1"/>
  <c r="AG19" i="1"/>
  <c r="AH19" i="1" s="1"/>
  <c r="AG20" i="1"/>
  <c r="AG21" i="1"/>
  <c r="AG22" i="1"/>
  <c r="AG23" i="1"/>
  <c r="AH23" i="1" s="1"/>
  <c r="AG24" i="1"/>
  <c r="AG25" i="1"/>
  <c r="AG26" i="1"/>
  <c r="AG27" i="1"/>
  <c r="AH27" i="1" s="1"/>
  <c r="AG28" i="1"/>
  <c r="AG29" i="1"/>
  <c r="X8" i="1"/>
  <c r="AH8" i="1" s="1"/>
  <c r="X9" i="1"/>
  <c r="AH9" i="1" s="1"/>
  <c r="X10" i="1"/>
  <c r="X11" i="1"/>
  <c r="X12" i="1"/>
  <c r="AH12" i="1"/>
  <c r="X13" i="1"/>
  <c r="AH13" i="1" s="1"/>
  <c r="X14" i="1"/>
  <c r="AH14" i="1"/>
  <c r="X15" i="1"/>
  <c r="X16" i="1"/>
  <c r="AH16" i="1"/>
  <c r="X17" i="1"/>
  <c r="AH17" i="1" s="1"/>
  <c r="X18" i="1"/>
  <c r="AH18" i="1"/>
  <c r="X19" i="1"/>
  <c r="X20" i="1"/>
  <c r="AH20" i="1"/>
  <c r="X21" i="1"/>
  <c r="AH21" i="1" s="1"/>
  <c r="X22" i="1"/>
  <c r="AH22" i="1"/>
  <c r="X23" i="1"/>
  <c r="X24" i="1"/>
  <c r="AH24" i="1"/>
  <c r="X25" i="1"/>
  <c r="AH25" i="1" s="1"/>
  <c r="X26" i="1"/>
  <c r="AH26" i="1"/>
  <c r="X27" i="1"/>
  <c r="X28" i="1"/>
  <c r="AH28" i="1"/>
  <c r="X29" i="1"/>
  <c r="AH29" i="1" s="1"/>
  <c r="K30" i="1"/>
  <c r="K31" i="1" s="1"/>
  <c r="L30" i="1"/>
  <c r="L31" i="1"/>
  <c r="CU30" i="1"/>
  <c r="CU31" i="1" s="1"/>
  <c r="BZ15" i="1"/>
  <c r="BZ27" i="1"/>
  <c r="Q30" i="1"/>
  <c r="Q31" i="1" s="1"/>
  <c r="R30" i="1"/>
  <c r="R31" i="1"/>
  <c r="S30" i="1"/>
  <c r="S31" i="1" s="1"/>
  <c r="EC30" i="1"/>
  <c r="EC31" i="1"/>
  <c r="ED30" i="1"/>
  <c r="ED31" i="1" s="1"/>
  <c r="C30" i="1"/>
  <c r="C31" i="1"/>
  <c r="D30" i="1"/>
  <c r="D31" i="1" s="1"/>
  <c r="E30" i="1"/>
  <c r="F30" i="1"/>
  <c r="F31" i="1"/>
  <c r="G30" i="1"/>
  <c r="G31" i="1" s="1"/>
  <c r="H30" i="1"/>
  <c r="H31" i="1" s="1"/>
  <c r="I30" i="1"/>
  <c r="I31" i="1"/>
  <c r="J30" i="1"/>
  <c r="J31" i="1" s="1"/>
  <c r="M30" i="1"/>
  <c r="M31" i="1"/>
  <c r="N30" i="1"/>
  <c r="N31" i="1" s="1"/>
  <c r="O30" i="1"/>
  <c r="O31" i="1"/>
  <c r="P30" i="1"/>
  <c r="P31" i="1" s="1"/>
  <c r="T30" i="1"/>
  <c r="U30" i="1"/>
  <c r="U31" i="1" s="1"/>
  <c r="V30" i="1"/>
  <c r="V31" i="1"/>
  <c r="W30" i="1"/>
  <c r="X30" i="1" s="1"/>
  <c r="Y30" i="1"/>
  <c r="Y31" i="1"/>
  <c r="Z30" i="1"/>
  <c r="Z31" i="1" s="1"/>
  <c r="AA30" i="1"/>
  <c r="AA31" i="1"/>
  <c r="AB30" i="1"/>
  <c r="AB31" i="1" s="1"/>
  <c r="AC30" i="1"/>
  <c r="AC31" i="1"/>
  <c r="AD30" i="1"/>
  <c r="AD31" i="1" s="1"/>
  <c r="AE30" i="1"/>
  <c r="AE31" i="1"/>
  <c r="AF30" i="1"/>
  <c r="AI30" i="1"/>
  <c r="AJ30" i="1"/>
  <c r="AJ31" i="1"/>
  <c r="AK30" i="1"/>
  <c r="AL30" i="1" s="1"/>
  <c r="AM30" i="1"/>
  <c r="AP30" i="1"/>
  <c r="AN30" i="1"/>
  <c r="AO30" i="1"/>
  <c r="AO31" i="1"/>
  <c r="AQ30" i="1"/>
  <c r="AQ31" i="1" s="1"/>
  <c r="AR30" i="1"/>
  <c r="AS30" i="1"/>
  <c r="AS31" i="1" s="1"/>
  <c r="AU31" i="1" s="1"/>
  <c r="AT30" i="1"/>
  <c r="AT31" i="1"/>
  <c r="AV30" i="1"/>
  <c r="AV31" i="1" s="1"/>
  <c r="AW30" i="1"/>
  <c r="AW31" i="1"/>
  <c r="AX30" i="1"/>
  <c r="AY30" i="1"/>
  <c r="AZ30" i="1" s="1"/>
  <c r="BA30" i="1"/>
  <c r="BA31" i="1" s="1"/>
  <c r="BB30" i="1"/>
  <c r="BB31" i="1"/>
  <c r="BC30" i="1"/>
  <c r="BD30" i="1"/>
  <c r="BE30" i="1"/>
  <c r="BE31" i="1"/>
  <c r="BF30" i="1"/>
  <c r="BF31" i="1" s="1"/>
  <c r="BH31" i="1" s="1"/>
  <c r="BG30" i="1"/>
  <c r="BH30" i="1" s="1"/>
  <c r="BI30" i="1"/>
  <c r="BI31" i="1" s="1"/>
  <c r="BJ30" i="1"/>
  <c r="BJ31" i="1"/>
  <c r="BK30" i="1"/>
  <c r="BN30" i="1" s="1"/>
  <c r="BL30" i="1"/>
  <c r="BM30" i="1"/>
  <c r="BO30" i="1"/>
  <c r="BO31" i="1"/>
  <c r="BP30" i="1"/>
  <c r="BY30" i="1" s="1"/>
  <c r="BZ30" i="1" s="1"/>
  <c r="BQ30" i="1"/>
  <c r="BQ31" i="1"/>
  <c r="BR30" i="1"/>
  <c r="BR31" i="1" s="1"/>
  <c r="BS30" i="1"/>
  <c r="BS31" i="1"/>
  <c r="BT30" i="1"/>
  <c r="BT31" i="1" s="1"/>
  <c r="BU30" i="1"/>
  <c r="BU31" i="1"/>
  <c r="BV30" i="1"/>
  <c r="BV31" i="1" s="1"/>
  <c r="BW30" i="1"/>
  <c r="BW31" i="1"/>
  <c r="BX30" i="1"/>
  <c r="BX31" i="1" s="1"/>
  <c r="CA30" i="1"/>
  <c r="CA31" i="1"/>
  <c r="CB30" i="1"/>
  <c r="CC30" i="1"/>
  <c r="CC31" i="1"/>
  <c r="CD30" i="1"/>
  <c r="CD31" i="1" s="1"/>
  <c r="CE30" i="1"/>
  <c r="CE31" i="1"/>
  <c r="CF30" i="1"/>
  <c r="CF31" i="1" s="1"/>
  <c r="CG30" i="1"/>
  <c r="CG31" i="1"/>
  <c r="CH30" i="1"/>
  <c r="CH31" i="1" s="1"/>
  <c r="CI30" i="1"/>
  <c r="CI31" i="1"/>
  <c r="CJ30" i="1"/>
  <c r="CJ31" i="1" s="1"/>
  <c r="CK30" i="1"/>
  <c r="CL30" i="1"/>
  <c r="CL31" i="1"/>
  <c r="CM30" i="1"/>
  <c r="CM31" i="1" s="1"/>
  <c r="CP31" i="1" s="1"/>
  <c r="CN30" i="1"/>
  <c r="CN31" i="1"/>
  <c r="CO30" i="1"/>
  <c r="CP30" i="1" s="1"/>
  <c r="CQ30" i="1"/>
  <c r="CQ31" i="1"/>
  <c r="CR30" i="1"/>
  <c r="CR31" i="1" s="1"/>
  <c r="CS30" i="1"/>
  <c r="CS31" i="1"/>
  <c r="CT30" i="1"/>
  <c r="CT31" i="1"/>
  <c r="CV30" i="1"/>
  <c r="CV31" i="1" s="1"/>
  <c r="CW31" i="1" s="1"/>
  <c r="CX30" i="1"/>
  <c r="CX31" i="1" s="1"/>
  <c r="CY30" i="1"/>
  <c r="CY31" i="1"/>
  <c r="CZ30" i="1"/>
  <c r="CZ31" i="1" s="1"/>
  <c r="DA30" i="1"/>
  <c r="DB30" i="1"/>
  <c r="DC30" i="1" s="1"/>
  <c r="DB31" i="1"/>
  <c r="DC31" i="1" s="1"/>
  <c r="DD31" i="1" s="1"/>
  <c r="DE30" i="1"/>
  <c r="DE31" i="1" s="1"/>
  <c r="DF30" i="1"/>
  <c r="DF31" i="1"/>
  <c r="DG30" i="1"/>
  <c r="DG31" i="1" s="1"/>
  <c r="DJ31" i="1" s="1"/>
  <c r="DH30" i="1"/>
  <c r="DH31" i="1"/>
  <c r="DI30" i="1"/>
  <c r="DJ30" i="1" s="1"/>
  <c r="DK30" i="1"/>
  <c r="DK31" i="1"/>
  <c r="DL30" i="1"/>
  <c r="DL31" i="1" s="1"/>
  <c r="DM30" i="1"/>
  <c r="DM31" i="1"/>
  <c r="DN30" i="1"/>
  <c r="DP30" i="1" s="1"/>
  <c r="DO30" i="1"/>
  <c r="DO31" i="1"/>
  <c r="DR30" i="1"/>
  <c r="DR31" i="1" s="1"/>
  <c r="DS30" i="1"/>
  <c r="DS31" i="1"/>
  <c r="DT30" i="1"/>
  <c r="DU30" i="1"/>
  <c r="DU31" i="1"/>
  <c r="DV30" i="1"/>
  <c r="DV31" i="1" s="1"/>
  <c r="DW30" i="1"/>
  <c r="DW31" i="1"/>
  <c r="DX30" i="1"/>
  <c r="DX31" i="1" s="1"/>
  <c r="DY30" i="1"/>
  <c r="DY31" i="1"/>
  <c r="DZ30" i="1"/>
  <c r="DZ31" i="1" s="1"/>
  <c r="EA30" i="1"/>
  <c r="EA31" i="1"/>
  <c r="EB30" i="1"/>
  <c r="EF30" i="1" s="1"/>
  <c r="EE30" i="1"/>
  <c r="EE31" i="1"/>
  <c r="AR31" i="1"/>
  <c r="CB31" i="1"/>
  <c r="CK31" i="1"/>
  <c r="CO31" i="1"/>
  <c r="DA31" i="1"/>
  <c r="DI31" i="1"/>
  <c r="BG31" i="1"/>
  <c r="AF31" i="1"/>
  <c r="BM31" i="1"/>
  <c r="BZ28" i="1"/>
  <c r="DT31" i="1"/>
  <c r="AG30" i="1"/>
  <c r="AH30" i="1" s="1"/>
  <c r="AH10" i="1"/>
  <c r="BC31" i="1"/>
  <c r="T31" i="1"/>
  <c r="BD31" i="1"/>
  <c r="DQ15" i="1"/>
  <c r="EG15" i="1" s="1"/>
  <c r="AM31" i="1"/>
  <c r="AU30" i="1"/>
  <c r="BL31" i="1"/>
  <c r="AN31" i="1"/>
  <c r="AP31" i="1" s="1"/>
  <c r="AX31" i="1"/>
  <c r="AI31" i="1"/>
  <c r="AK31" i="1"/>
  <c r="AL31" i="1" s="1"/>
  <c r="E31" i="1"/>
  <c r="DQ29" i="1" l="1"/>
  <c r="DQ9" i="1"/>
  <c r="AG31" i="1"/>
  <c r="DQ23" i="1"/>
  <c r="EG23" i="1" s="1"/>
  <c r="DQ28" i="1"/>
  <c r="DQ8" i="1"/>
  <c r="EG8" i="1" s="1"/>
  <c r="DQ25" i="1"/>
  <c r="EG25" i="1" s="1"/>
  <c r="DQ21" i="1"/>
  <c r="EG21" i="1" s="1"/>
  <c r="DQ17" i="1"/>
  <c r="EG17" i="1" s="1"/>
  <c r="DQ13" i="1"/>
  <c r="EG13" i="1" s="1"/>
  <c r="EG29" i="1"/>
  <c r="DQ10" i="1"/>
  <c r="EG10" i="1" s="1"/>
  <c r="DQ16" i="1"/>
  <c r="EG16" i="1" s="1"/>
  <c r="DQ12" i="1"/>
  <c r="EG12" i="1" s="1"/>
  <c r="EG28" i="1"/>
  <c r="EG9" i="1"/>
  <c r="CW30" i="1"/>
  <c r="DD30" i="1" s="1"/>
  <c r="DQ30" i="1" s="1"/>
  <c r="EG30" i="1" s="1"/>
  <c r="EB31" i="1"/>
  <c r="EF31" i="1" s="1"/>
  <c r="DN31" i="1"/>
  <c r="DP31" i="1" s="1"/>
  <c r="BP31" i="1"/>
  <c r="BY31" i="1" s="1"/>
  <c r="BK31" i="1"/>
  <c r="BN31" i="1" s="1"/>
  <c r="W31" i="1"/>
  <c r="X31" i="1" s="1"/>
  <c r="AY31" i="1"/>
  <c r="AZ31" i="1" s="1"/>
  <c r="BZ31" i="1" l="1"/>
  <c r="AH31" i="1"/>
  <c r="DQ31" i="1"/>
  <c r="EG31" i="1" s="1"/>
  <c r="EH31" i="1" l="1"/>
</calcChain>
</file>

<file path=xl/sharedStrings.xml><?xml version="1.0" encoding="utf-8"?>
<sst xmlns="http://schemas.openxmlformats.org/spreadsheetml/2006/main" count="171" uniqueCount="107">
  <si>
    <t xml:space="preserve">                                                                                                                            </t>
  </si>
  <si>
    <t>Остаток</t>
  </si>
  <si>
    <t>М. б-т</t>
  </si>
  <si>
    <t>Субв.</t>
  </si>
  <si>
    <t>Край</t>
  </si>
  <si>
    <t>Р/плата</t>
  </si>
  <si>
    <t>Спонсор</t>
  </si>
  <si>
    <t>Итого</t>
  </si>
  <si>
    <t>Иные цели</t>
  </si>
  <si>
    <t>ВСЕГО</t>
  </si>
  <si>
    <t>212/112</t>
  </si>
  <si>
    <t>225/222 содержание</t>
  </si>
  <si>
    <t>Возврат</t>
  </si>
  <si>
    <t>ИНЫЕ ЦЕЛИ</t>
  </si>
  <si>
    <t>Дата</t>
  </si>
  <si>
    <t>м/задание</t>
  </si>
  <si>
    <t>з/плата</t>
  </si>
  <si>
    <t>учебные</t>
  </si>
  <si>
    <t>59 М</t>
  </si>
  <si>
    <t>4 М</t>
  </si>
  <si>
    <t>орг.пит</t>
  </si>
  <si>
    <t>20 л/с</t>
  </si>
  <si>
    <t>0754</t>
  </si>
  <si>
    <t>0860</t>
  </si>
  <si>
    <t>0870</t>
  </si>
  <si>
    <t>21л/с</t>
  </si>
  <si>
    <t>ПРИХОД</t>
  </si>
  <si>
    <t>Субвенция</t>
  </si>
  <si>
    <t>Итого:</t>
  </si>
  <si>
    <t>ком. Р-ды</t>
  </si>
  <si>
    <t>Связь</t>
  </si>
  <si>
    <t>Т-энергия</t>
  </si>
  <si>
    <t>Э/энергия</t>
  </si>
  <si>
    <t>Вода</t>
  </si>
  <si>
    <t>вывоз ТБО</t>
  </si>
  <si>
    <t>ООО</t>
  </si>
  <si>
    <t>дератизация</t>
  </si>
  <si>
    <t>т/осмотр</t>
  </si>
  <si>
    <t>питание</t>
  </si>
  <si>
    <t>Л/отдых</t>
  </si>
  <si>
    <t>Внешт.</t>
  </si>
  <si>
    <t>ЦРБ</t>
  </si>
  <si>
    <t>охрана</t>
  </si>
  <si>
    <t>экспертиза</t>
  </si>
  <si>
    <t>А/страх</t>
  </si>
  <si>
    <t>курсы</t>
  </si>
  <si>
    <t>Булатова</t>
  </si>
  <si>
    <t>а/страх</t>
  </si>
  <si>
    <t>сокращ.</t>
  </si>
  <si>
    <t>субв.</t>
  </si>
  <si>
    <t>м.б-т</t>
  </si>
  <si>
    <t>Н. имущ.</t>
  </si>
  <si>
    <t>Тран. Н</t>
  </si>
  <si>
    <t>Пени</t>
  </si>
  <si>
    <t>Задержка</t>
  </si>
  <si>
    <t>ГП</t>
  </si>
  <si>
    <t>м. б-т</t>
  </si>
  <si>
    <t>край</t>
  </si>
  <si>
    <t>ГСМ</t>
  </si>
  <si>
    <t>дрова</t>
  </si>
  <si>
    <t>Кривенок</t>
  </si>
  <si>
    <t>Зарянко</t>
  </si>
  <si>
    <t>иные цели</t>
  </si>
  <si>
    <t>РАСХОД</t>
  </si>
  <si>
    <t>на</t>
  </si>
  <si>
    <t>"Стрела"</t>
  </si>
  <si>
    <t>субвенции</t>
  </si>
  <si>
    <t>м. б-т/ 244</t>
  </si>
  <si>
    <t>0752</t>
  </si>
  <si>
    <t>конец м-ца</t>
  </si>
  <si>
    <t>Всего</t>
  </si>
  <si>
    <t>О-ты:</t>
  </si>
  <si>
    <t>ФБ</t>
  </si>
  <si>
    <t>Обеспечен.</t>
  </si>
  <si>
    <t>0830</t>
  </si>
  <si>
    <t>Пл. услуги</t>
  </si>
  <si>
    <t>Аренда</t>
  </si>
  <si>
    <t>Возмещение</t>
  </si>
  <si>
    <t>Содержание</t>
  </si>
  <si>
    <t>Итого 226</t>
  </si>
  <si>
    <t>226/112</t>
  </si>
  <si>
    <t>Итого340</t>
  </si>
  <si>
    <t>Итого 340</t>
  </si>
  <si>
    <t>Учебные</t>
  </si>
  <si>
    <t>4М</t>
  </si>
  <si>
    <t>Кл. рук-во</t>
  </si>
  <si>
    <t>223/244</t>
  </si>
  <si>
    <t>Нестерова</t>
  </si>
  <si>
    <t xml:space="preserve">Финансирование, кассовые расходы     за    май  2021г                                  СШ-4                                                                                                                              </t>
  </si>
  <si>
    <t>4.05.</t>
  </si>
  <si>
    <t>6.05.</t>
  </si>
  <si>
    <t>7.05.</t>
  </si>
  <si>
    <t>11.05.</t>
  </si>
  <si>
    <t>12.05.</t>
  </si>
  <si>
    <t>13.05.</t>
  </si>
  <si>
    <t>14.05.</t>
  </si>
  <si>
    <t>17.05.</t>
  </si>
  <si>
    <t>18.05.</t>
  </si>
  <si>
    <t>19.05.</t>
  </si>
  <si>
    <t>20.05.</t>
  </si>
  <si>
    <t>21.05.</t>
  </si>
  <si>
    <t>24.05.</t>
  </si>
  <si>
    <t>25.05.</t>
  </si>
  <si>
    <t>26.05.</t>
  </si>
  <si>
    <t>27.05.</t>
  </si>
  <si>
    <t>28.05.</t>
  </si>
  <si>
    <t>31.05.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</si>
</sst>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9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1" xfId="0" applyFont="1" applyBorder="1" applyAlignment="1"/>
    <xf numFmtId="0" fontId="1" fillId="0" borderId="0" xfId="0" applyFont="1" applyBorder="1" applyAlignment="1"/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2" xfId="0" applyFont="1" applyBorder="1" applyAlignment="1"/>
    <xf numFmtId="0" fontId="0" fillId="0" borderId="0" xfId="0" applyBorder="1" applyAlignment="1"/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10" fontId="5" fillId="0" borderId="18" xfId="0" applyNumberFormat="1" applyFont="1" applyBorder="1" applyAlignment="1">
      <alignment horizontal="center"/>
    </xf>
    <xf numFmtId="10" fontId="1" fillId="0" borderId="18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10" fontId="5" fillId="0" borderId="15" xfId="0" applyNumberFormat="1" applyFont="1" applyBorder="1" applyAlignment="1">
      <alignment horizontal="center"/>
    </xf>
    <xf numFmtId="10" fontId="5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/>
    <xf numFmtId="0" fontId="1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0" fillId="0" borderId="0" xfId="0" applyFont="1" applyBorder="1"/>
    <xf numFmtId="0" fontId="5" fillId="0" borderId="32" xfId="0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" fontId="5" fillId="0" borderId="3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4" fontId="5" fillId="0" borderId="36" xfId="0" applyNumberFormat="1" applyFont="1" applyBorder="1" applyAlignment="1">
      <alignment horizontal="center"/>
    </xf>
    <xf numFmtId="4" fontId="5" fillId="0" borderId="37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center"/>
    </xf>
    <xf numFmtId="4" fontId="5" fillId="0" borderId="39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4" fontId="5" fillId="0" borderId="42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43" xfId="0" applyNumberFormat="1" applyFont="1" applyBorder="1" applyAlignment="1">
      <alignment horizontal="center"/>
    </xf>
    <xf numFmtId="0" fontId="0" fillId="0" borderId="0" xfId="0" applyFont="1" applyFill="1" applyBorder="1"/>
    <xf numFmtId="0" fontId="5" fillId="0" borderId="44" xfId="0" applyFont="1" applyBorder="1" applyAlignment="1">
      <alignment horizontal="right"/>
    </xf>
    <xf numFmtId="4" fontId="5" fillId="0" borderId="45" xfId="0" applyNumberFormat="1" applyFont="1" applyBorder="1" applyAlignment="1">
      <alignment horizontal="right"/>
    </xf>
    <xf numFmtId="4" fontId="5" fillId="0" borderId="46" xfId="0" applyNumberFormat="1" applyFont="1" applyBorder="1" applyAlignment="1">
      <alignment horizontal="center"/>
    </xf>
    <xf numFmtId="4" fontId="5" fillId="0" borderId="45" xfId="0" applyNumberFormat="1" applyFont="1" applyBorder="1" applyAlignment="1">
      <alignment horizontal="center"/>
    </xf>
    <xf numFmtId="4" fontId="5" fillId="0" borderId="47" xfId="0" applyNumberFormat="1" applyFont="1" applyBorder="1" applyAlignment="1">
      <alignment horizontal="center"/>
    </xf>
    <xf numFmtId="4" fontId="5" fillId="0" borderId="48" xfId="0" applyNumberFormat="1" applyFont="1" applyBorder="1" applyAlignment="1">
      <alignment horizontal="center"/>
    </xf>
    <xf numFmtId="4" fontId="5" fillId="0" borderId="49" xfId="0" applyNumberFormat="1" applyFont="1" applyBorder="1" applyAlignment="1">
      <alignment horizontal="center"/>
    </xf>
    <xf numFmtId="4" fontId="5" fillId="0" borderId="50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4" fontId="5" fillId="0" borderId="51" xfId="0" applyNumberFormat="1" applyFont="1" applyBorder="1" applyAlignment="1">
      <alignment horizontal="center"/>
    </xf>
    <xf numFmtId="4" fontId="5" fillId="0" borderId="52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5" fillId="0" borderId="44" xfId="0" applyNumberFormat="1" applyFont="1" applyBorder="1" applyAlignment="1">
      <alignment horizontal="right"/>
    </xf>
    <xf numFmtId="49" fontId="5" fillId="0" borderId="44" xfId="0" applyNumberFormat="1" applyFont="1" applyBorder="1" applyAlignment="1">
      <alignment horizontal="right"/>
    </xf>
    <xf numFmtId="0" fontId="2" fillId="0" borderId="0" xfId="0" applyFont="1" applyBorder="1"/>
    <xf numFmtId="4" fontId="5" fillId="0" borderId="15" xfId="0" applyNumberFormat="1" applyFont="1" applyBorder="1" applyAlignment="1">
      <alignment horizontal="center"/>
    </xf>
    <xf numFmtId="4" fontId="1" fillId="0" borderId="49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4" fontId="1" fillId="0" borderId="53" xfId="0" applyNumberFormat="1" applyFont="1" applyBorder="1" applyAlignment="1">
      <alignment horizontal="center"/>
    </xf>
    <xf numFmtId="4" fontId="5" fillId="0" borderId="54" xfId="0" applyNumberFormat="1" applyFont="1" applyBorder="1" applyAlignment="1">
      <alignment horizontal="center"/>
    </xf>
    <xf numFmtId="4" fontId="5" fillId="0" borderId="55" xfId="0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" fontId="1" fillId="2" borderId="56" xfId="0" applyNumberFormat="1" applyFont="1" applyFill="1" applyBorder="1" applyAlignment="1">
      <alignment horizontal="center"/>
    </xf>
    <xf numFmtId="4" fontId="1" fillId="2" borderId="57" xfId="0" applyNumberFormat="1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  <xf numFmtId="4" fontId="1" fillId="2" borderId="58" xfId="0" applyNumberFormat="1" applyFont="1" applyFill="1" applyBorder="1" applyAlignment="1">
      <alignment horizontal="center"/>
    </xf>
    <xf numFmtId="4" fontId="1" fillId="2" borderId="59" xfId="0" applyNumberFormat="1" applyFont="1" applyFill="1" applyBorder="1" applyAlignment="1">
      <alignment horizontal="center"/>
    </xf>
    <xf numFmtId="4" fontId="1" fillId="2" borderId="60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4" fontId="2" fillId="0" borderId="6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63" xfId="0" applyNumberFormat="1" applyFont="1" applyBorder="1" applyAlignment="1">
      <alignment horizontal="center"/>
    </xf>
    <xf numFmtId="4" fontId="2" fillId="0" borderId="6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" fontId="5" fillId="0" borderId="65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66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1" fillId="2" borderId="67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9" fontId="1" fillId="0" borderId="68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9" fontId="5" fillId="0" borderId="70" xfId="0" applyNumberFormat="1" applyFont="1" applyBorder="1" applyAlignment="1">
      <alignment horizontal="center"/>
    </xf>
    <xf numFmtId="9" fontId="5" fillId="0" borderId="71" xfId="0" applyNumberFormat="1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4" fontId="5" fillId="0" borderId="74" xfId="0" applyNumberFormat="1" applyFont="1" applyBorder="1" applyAlignment="1">
      <alignment horizontal="center"/>
    </xf>
    <xf numFmtId="4" fontId="5" fillId="0" borderId="75" xfId="0" applyNumberFormat="1" applyFont="1" applyBorder="1" applyAlignment="1">
      <alignment horizontal="center"/>
    </xf>
    <xf numFmtId="4" fontId="5" fillId="0" borderId="76" xfId="0" applyNumberFormat="1" applyFont="1" applyBorder="1" applyAlignment="1">
      <alignment horizontal="center"/>
    </xf>
    <xf numFmtId="4" fontId="5" fillId="0" borderId="77" xfId="0" applyNumberFormat="1" applyFont="1" applyBorder="1" applyAlignment="1">
      <alignment horizontal="center"/>
    </xf>
    <xf numFmtId="4" fontId="5" fillId="0" borderId="78" xfId="0" applyNumberFormat="1" applyFont="1" applyBorder="1" applyAlignment="1">
      <alignment horizontal="center"/>
    </xf>
    <xf numFmtId="4" fontId="5" fillId="0" borderId="79" xfId="0" applyNumberFormat="1" applyFont="1" applyBorder="1" applyAlignment="1">
      <alignment horizontal="center"/>
    </xf>
    <xf numFmtId="4" fontId="5" fillId="0" borderId="80" xfId="0" applyNumberFormat="1" applyFont="1" applyBorder="1" applyAlignment="1">
      <alignment horizontal="center"/>
    </xf>
    <xf numFmtId="4" fontId="5" fillId="0" borderId="81" xfId="0" applyNumberFormat="1" applyFont="1" applyBorder="1" applyAlignment="1">
      <alignment horizontal="center"/>
    </xf>
    <xf numFmtId="4" fontId="1" fillId="2" borderId="82" xfId="0" applyNumberFormat="1" applyFont="1" applyFill="1" applyBorder="1" applyAlignment="1">
      <alignment horizontal="center"/>
    </xf>
    <xf numFmtId="4" fontId="1" fillId="2" borderId="83" xfId="0" applyNumberFormat="1" applyFont="1" applyFill="1" applyBorder="1" applyAlignment="1">
      <alignment horizontal="center"/>
    </xf>
    <xf numFmtId="4" fontId="2" fillId="0" borderId="84" xfId="0" applyNumberFormat="1" applyFont="1" applyBorder="1" applyAlignment="1">
      <alignment horizontal="center"/>
    </xf>
    <xf numFmtId="4" fontId="2" fillId="0" borderId="85" xfId="0" applyNumberFormat="1" applyFont="1" applyBorder="1" applyAlignment="1">
      <alignment horizontal="center"/>
    </xf>
    <xf numFmtId="4" fontId="2" fillId="0" borderId="86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58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10" fontId="1" fillId="0" borderId="68" xfId="0" applyNumberFormat="1" applyFont="1" applyBorder="1" applyAlignment="1">
      <alignment horizontal="center"/>
    </xf>
    <xf numFmtId="10" fontId="5" fillId="0" borderId="69" xfId="0" applyNumberFormat="1" applyFont="1" applyBorder="1" applyAlignment="1">
      <alignment horizontal="center"/>
    </xf>
    <xf numFmtId="10" fontId="5" fillId="0" borderId="87" xfId="0" applyNumberFormat="1" applyFont="1" applyBorder="1" applyAlignment="1">
      <alignment horizontal="center"/>
    </xf>
    <xf numFmtId="10" fontId="5" fillId="0" borderId="70" xfId="0" applyNumberFormat="1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0" fontId="1" fillId="0" borderId="6" xfId="0" applyNumberFormat="1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4" fontId="5" fillId="0" borderId="67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" fontId="1" fillId="0" borderId="67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6" xfId="0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2" xfId="0" applyFont="1" applyBorder="1" applyAlignment="1">
      <alignment horizontal="left"/>
    </xf>
    <xf numFmtId="0" fontId="2" fillId="0" borderId="58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7"/>
  <sheetViews>
    <sheetView tabSelected="1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B26" sqref="EB26"/>
    </sheetView>
  </sheetViews>
  <sheetFormatPr defaultRowHeight="12.75" x14ac:dyDescent="0.2"/>
  <cols>
    <col min="1" max="1" width="9.28515625" customWidth="1"/>
    <col min="2" max="2" width="5.85546875" customWidth="1"/>
    <col min="3" max="3" width="14.140625" customWidth="1"/>
    <col min="4" max="4" width="16" customWidth="1"/>
    <col min="5" max="6" width="13.28515625" customWidth="1"/>
    <col min="7" max="7" width="11.5703125" customWidth="1"/>
    <col min="8" max="23" width="13.28515625" customWidth="1"/>
    <col min="24" max="24" width="15.7109375" customWidth="1"/>
    <col min="25" max="25" width="10.5703125" customWidth="1"/>
    <col min="26" max="26" width="10.85546875" customWidth="1"/>
    <col min="27" max="31" width="11.42578125" customWidth="1"/>
    <col min="32" max="32" width="11.7109375" customWidth="1"/>
    <col min="33" max="33" width="13.140625" customWidth="1"/>
    <col min="34" max="34" width="16.28515625" customWidth="1"/>
    <col min="35" max="35" width="13.42578125" customWidth="1"/>
    <col min="36" max="36" width="15" customWidth="1"/>
    <col min="37" max="37" width="13" customWidth="1"/>
    <col min="38" max="38" width="15.28515625" customWidth="1"/>
    <col min="39" max="39" width="13.28515625" customWidth="1"/>
    <col min="40" max="40" width="14.140625" customWidth="1"/>
    <col min="41" max="41" width="12.42578125" customWidth="1"/>
    <col min="42" max="42" width="14.140625" customWidth="1"/>
    <col min="43" max="43" width="11.28515625" customWidth="1"/>
    <col min="44" max="44" width="11.42578125" customWidth="1"/>
    <col min="45" max="45" width="11.85546875" customWidth="1"/>
    <col min="46" max="46" width="11" customWidth="1"/>
    <col min="47" max="47" width="12.42578125" customWidth="1"/>
    <col min="48" max="48" width="11" customWidth="1"/>
    <col min="49" max="49" width="12.28515625" customWidth="1"/>
    <col min="50" max="51" width="11.5703125" customWidth="1"/>
    <col min="52" max="52" width="14.42578125" customWidth="1"/>
    <col min="53" max="57" width="11.5703125" customWidth="1"/>
    <col min="58" max="58" width="10.85546875" customWidth="1"/>
    <col min="59" max="59" width="11.5703125" customWidth="1"/>
    <col min="60" max="60" width="14.42578125" customWidth="1"/>
    <col min="61" max="61" width="12.28515625" customWidth="1"/>
    <col min="62" max="62" width="14.140625" customWidth="1"/>
    <col min="63" max="63" width="13.28515625" customWidth="1"/>
    <col min="64" max="64" width="10.85546875" customWidth="1"/>
    <col min="65" max="65" width="11.28515625" customWidth="1"/>
    <col min="66" max="67" width="12.7109375" customWidth="1"/>
    <col min="68" max="68" width="10.7109375" customWidth="1"/>
    <col min="69" max="71" width="10.5703125" customWidth="1"/>
    <col min="72" max="73" width="9.7109375" customWidth="1"/>
    <col min="74" max="74" width="11" customWidth="1"/>
    <col min="75" max="75" width="10.140625" customWidth="1"/>
    <col min="76" max="76" width="10.85546875" customWidth="1"/>
    <col min="77" max="77" width="11.7109375" customWidth="1"/>
    <col min="78" max="78" width="13" customWidth="1"/>
    <col min="79" max="79" width="11.7109375" customWidth="1"/>
    <col min="80" max="86" width="11.140625" customWidth="1"/>
    <col min="87" max="87" width="9.85546875" customWidth="1"/>
    <col min="88" max="88" width="9.42578125" customWidth="1"/>
    <col min="89" max="89" width="10.7109375" customWidth="1"/>
    <col min="90" max="90" width="9.42578125" customWidth="1"/>
    <col min="91" max="91" width="10.28515625" customWidth="1"/>
    <col min="92" max="92" width="10.140625" customWidth="1"/>
    <col min="93" max="93" width="8.7109375" customWidth="1"/>
    <col min="94" max="94" width="11.7109375" customWidth="1"/>
    <col min="95" max="95" width="13.7109375" customWidth="1"/>
    <col min="96" max="96" width="11.28515625" customWidth="1"/>
    <col min="97" max="97" width="12.42578125" customWidth="1"/>
    <col min="98" max="99" width="11.42578125" customWidth="1"/>
    <col min="100" max="100" width="10.140625" customWidth="1"/>
    <col min="101" max="101" width="13.42578125" customWidth="1"/>
    <col min="102" max="102" width="12" customWidth="1"/>
    <col min="103" max="103" width="11.7109375" customWidth="1"/>
    <col min="104" max="104" width="11" customWidth="1"/>
    <col min="105" max="106" width="10.28515625" customWidth="1"/>
    <col min="107" max="107" width="12.140625" customWidth="1"/>
    <col min="108" max="108" width="12.28515625" customWidth="1"/>
    <col min="109" max="109" width="11.7109375" customWidth="1"/>
    <col min="110" max="111" width="11.28515625" customWidth="1"/>
    <col min="113" max="113" width="10.28515625" customWidth="1"/>
    <col min="114" max="114" width="12.85546875" customWidth="1"/>
    <col min="115" max="115" width="9.5703125" customWidth="1"/>
    <col min="116" max="116" width="10.5703125" customWidth="1"/>
    <col min="117" max="117" width="9.5703125" customWidth="1"/>
    <col min="118" max="118" width="9.85546875" customWidth="1"/>
    <col min="119" max="119" width="10.42578125" customWidth="1"/>
    <col min="120" max="120" width="12" customWidth="1"/>
    <col min="121" max="121" width="15.28515625" customWidth="1"/>
    <col min="122" max="122" width="12.5703125" customWidth="1"/>
    <col min="123" max="123" width="12.140625" customWidth="1"/>
    <col min="124" max="125" width="11.42578125" customWidth="1"/>
    <col min="126" max="126" width="10.7109375" customWidth="1"/>
    <col min="127" max="127" width="11.7109375" customWidth="1"/>
    <col min="128" max="128" width="11.5703125" customWidth="1"/>
    <col min="129" max="129" width="10.5703125" customWidth="1"/>
    <col min="130" max="134" width="11.28515625" customWidth="1"/>
    <col min="135" max="135" width="13.140625" customWidth="1"/>
    <col min="136" max="136" width="13.28515625" customWidth="1"/>
    <col min="137" max="137" width="17.5703125" customWidth="1"/>
    <col min="138" max="139" width="12.5703125" customWidth="1"/>
  </cols>
  <sheetData>
    <row r="1" spans="1:253" s="1" customFormat="1" ht="20.25" customHeight="1" thickBot="1" x14ac:dyDescent="0.25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2"/>
      <c r="EB1" s="2"/>
      <c r="EC1" s="2"/>
      <c r="ED1" s="2"/>
      <c r="EE1" s="3"/>
      <c r="EF1" s="4"/>
      <c r="EG1"/>
      <c r="EH1" s="3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s="5" customFormat="1" ht="13.5" thickBot="1" x14ac:dyDescent="0.25">
      <c r="A2" s="193" t="s">
        <v>88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/>
      <c r="DK2" s="193"/>
      <c r="DL2" s="193"/>
      <c r="DM2" s="193"/>
      <c r="DN2" s="193"/>
      <c r="DO2" s="193"/>
      <c r="DP2" s="193"/>
      <c r="DQ2" s="193"/>
      <c r="DR2" s="193"/>
      <c r="DS2" s="193"/>
      <c r="DT2" s="193"/>
      <c r="DU2" s="193"/>
      <c r="DV2" s="193"/>
      <c r="DW2" s="193"/>
      <c r="DX2" s="193"/>
      <c r="DY2" s="193"/>
      <c r="DZ2" s="193"/>
      <c r="EA2" s="6"/>
      <c r="EB2" s="6"/>
      <c r="EC2" s="6"/>
      <c r="ED2" s="6"/>
      <c r="EE2" s="7"/>
      <c r="EF2" s="4"/>
      <c r="EG2"/>
      <c r="EH2" s="4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s="8" customFormat="1" ht="13.5" thickBot="1" x14ac:dyDescent="0.25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9"/>
      <c r="EB3" s="9"/>
      <c r="EC3" s="9"/>
      <c r="ED3" s="9"/>
      <c r="EE3"/>
      <c r="EF3" s="10"/>
      <c r="EG3" s="11"/>
      <c r="EH3" s="12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13.5" thickBot="1" x14ac:dyDescent="0.25">
      <c r="A4" s="14"/>
      <c r="B4" s="15" t="s">
        <v>1</v>
      </c>
      <c r="C4" s="16" t="s">
        <v>2</v>
      </c>
      <c r="D4" s="16" t="s">
        <v>3</v>
      </c>
      <c r="E4" s="16" t="s">
        <v>3</v>
      </c>
      <c r="F4" s="16" t="s">
        <v>72</v>
      </c>
      <c r="G4" s="16" t="s">
        <v>3</v>
      </c>
      <c r="H4" s="16" t="s">
        <v>72</v>
      </c>
      <c r="I4" s="16" t="s">
        <v>4</v>
      </c>
      <c r="J4" s="16" t="s">
        <v>2</v>
      </c>
      <c r="K4" s="16"/>
      <c r="L4" s="16" t="s">
        <v>2</v>
      </c>
      <c r="M4" s="16" t="s">
        <v>3</v>
      </c>
      <c r="N4" s="16"/>
      <c r="O4" s="16" t="s">
        <v>77</v>
      </c>
      <c r="P4" s="16"/>
      <c r="Q4" s="16"/>
      <c r="R4" s="16"/>
      <c r="S4" s="16" t="s">
        <v>76</v>
      </c>
      <c r="T4" s="16" t="s">
        <v>5</v>
      </c>
      <c r="U4" s="16" t="s">
        <v>75</v>
      </c>
      <c r="V4" s="16" t="s">
        <v>6</v>
      </c>
      <c r="W4" s="16" t="s">
        <v>73</v>
      </c>
      <c r="X4" s="15" t="s">
        <v>7</v>
      </c>
      <c r="Y4" s="16" t="s">
        <v>8</v>
      </c>
      <c r="Z4" s="16" t="s">
        <v>8</v>
      </c>
      <c r="AA4" s="16" t="s">
        <v>8</v>
      </c>
      <c r="AB4" s="16" t="s">
        <v>8</v>
      </c>
      <c r="AC4" s="16" t="s">
        <v>8</v>
      </c>
      <c r="AD4" s="16" t="s">
        <v>8</v>
      </c>
      <c r="AE4" s="16" t="s">
        <v>8</v>
      </c>
      <c r="AF4" s="16" t="s">
        <v>8</v>
      </c>
      <c r="AG4" s="15" t="s">
        <v>7</v>
      </c>
      <c r="AH4" s="15" t="s">
        <v>9</v>
      </c>
      <c r="AI4" s="195">
        <v>211</v>
      </c>
      <c r="AJ4" s="195"/>
      <c r="AK4" s="195"/>
      <c r="AL4" s="17"/>
      <c r="AM4" s="196">
        <v>213</v>
      </c>
      <c r="AN4" s="196"/>
      <c r="AO4" s="196"/>
      <c r="AP4" s="17"/>
      <c r="AQ4" s="185" t="s">
        <v>10</v>
      </c>
      <c r="AR4" s="185"/>
      <c r="AS4" s="185">
        <v>244</v>
      </c>
      <c r="AT4" s="185"/>
      <c r="AU4" s="17"/>
      <c r="AV4" s="17"/>
      <c r="AW4" s="186">
        <v>223</v>
      </c>
      <c r="AX4" s="186"/>
      <c r="AY4" s="186"/>
      <c r="AZ4" s="17"/>
      <c r="BA4" s="187" t="s">
        <v>11</v>
      </c>
      <c r="BB4" s="187"/>
      <c r="BC4" s="187"/>
      <c r="BD4" s="187"/>
      <c r="BE4" s="187"/>
      <c r="BF4" s="187"/>
      <c r="BG4" s="187"/>
      <c r="BH4" s="145" t="s">
        <v>7</v>
      </c>
      <c r="BI4" s="187">
        <v>226</v>
      </c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21"/>
      <c r="BZ4" s="22" t="s">
        <v>9</v>
      </c>
      <c r="CA4" s="23">
        <v>227</v>
      </c>
      <c r="CB4" s="23">
        <v>262</v>
      </c>
      <c r="CC4" s="23">
        <v>266</v>
      </c>
      <c r="CD4" s="23">
        <v>266</v>
      </c>
      <c r="CE4" s="24">
        <v>266</v>
      </c>
      <c r="CF4" s="24">
        <v>266</v>
      </c>
      <c r="CG4" s="24"/>
      <c r="CH4" s="20"/>
      <c r="CI4" s="188">
        <v>290</v>
      </c>
      <c r="CJ4" s="188"/>
      <c r="CK4" s="188"/>
      <c r="CL4" s="188"/>
      <c r="CM4" s="188"/>
      <c r="CN4" s="188"/>
      <c r="CO4" s="188"/>
      <c r="CP4" s="17"/>
      <c r="CQ4" s="23">
        <v>310</v>
      </c>
      <c r="CR4" s="24">
        <v>310</v>
      </c>
      <c r="CS4" s="19">
        <v>340</v>
      </c>
      <c r="CT4" s="18">
        <v>340</v>
      </c>
      <c r="CU4" s="18">
        <v>340</v>
      </c>
      <c r="CV4" s="20">
        <v>340</v>
      </c>
      <c r="CW4" s="15" t="s">
        <v>81</v>
      </c>
      <c r="CX4" s="23">
        <v>340</v>
      </c>
      <c r="CY4" s="23">
        <v>340</v>
      </c>
      <c r="CZ4" s="18">
        <v>340</v>
      </c>
      <c r="DA4" s="20">
        <v>340</v>
      </c>
      <c r="DB4" s="20"/>
      <c r="DC4" s="15" t="s">
        <v>82</v>
      </c>
      <c r="DD4" s="15" t="s">
        <v>9</v>
      </c>
      <c r="DE4" s="16" t="s">
        <v>12</v>
      </c>
      <c r="DF4" s="178">
        <v>2.4E-2</v>
      </c>
      <c r="DG4" s="25"/>
      <c r="DH4" s="20"/>
      <c r="DI4" s="20"/>
      <c r="DJ4" s="17" t="s">
        <v>5</v>
      </c>
      <c r="DK4" s="24"/>
      <c r="DL4" s="24"/>
      <c r="DM4" s="26"/>
      <c r="DN4" s="27"/>
      <c r="DO4" s="27"/>
      <c r="DP4" s="17" t="s">
        <v>6</v>
      </c>
      <c r="DQ4" s="15" t="s">
        <v>9</v>
      </c>
      <c r="DR4" s="189" t="s">
        <v>13</v>
      </c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7" t="s">
        <v>9</v>
      </c>
      <c r="EG4" s="28" t="s">
        <v>9</v>
      </c>
      <c r="EH4" s="12" t="s">
        <v>1</v>
      </c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</row>
    <row r="5" spans="1:253" ht="15" thickBot="1" x14ac:dyDescent="0.25">
      <c r="A5" s="29" t="s">
        <v>14</v>
      </c>
      <c r="B5" s="30"/>
      <c r="C5" s="31" t="s">
        <v>15</v>
      </c>
      <c r="D5" s="31" t="s">
        <v>16</v>
      </c>
      <c r="E5" s="31" t="s">
        <v>17</v>
      </c>
      <c r="F5" s="32" t="s">
        <v>16</v>
      </c>
      <c r="G5" s="32" t="s">
        <v>18</v>
      </c>
      <c r="H5" s="32" t="s">
        <v>38</v>
      </c>
      <c r="I5" s="31" t="s">
        <v>19</v>
      </c>
      <c r="J5" s="32" t="s">
        <v>20</v>
      </c>
      <c r="K5" s="32"/>
      <c r="L5" s="32">
        <v>211</v>
      </c>
      <c r="M5" s="32">
        <v>211</v>
      </c>
      <c r="N5" s="32"/>
      <c r="O5" s="32" t="s">
        <v>86</v>
      </c>
      <c r="P5" s="32"/>
      <c r="Q5" s="32"/>
      <c r="R5" s="32"/>
      <c r="S5" s="32">
        <v>120</v>
      </c>
      <c r="T5" s="32">
        <v>130</v>
      </c>
      <c r="U5" s="32">
        <v>130</v>
      </c>
      <c r="V5" s="32">
        <v>150</v>
      </c>
      <c r="W5" s="32">
        <v>510</v>
      </c>
      <c r="X5" s="33" t="s">
        <v>21</v>
      </c>
      <c r="Y5" s="139" t="s">
        <v>68</v>
      </c>
      <c r="Z5" s="34" t="s">
        <v>22</v>
      </c>
      <c r="AA5" s="34" t="s">
        <v>74</v>
      </c>
      <c r="AB5" s="34" t="s">
        <v>23</v>
      </c>
      <c r="AC5" s="34" t="s">
        <v>24</v>
      </c>
      <c r="AD5" s="34"/>
      <c r="AE5" s="34"/>
      <c r="AF5" s="34"/>
      <c r="AG5" s="33" t="s">
        <v>25</v>
      </c>
      <c r="AH5" s="33" t="s">
        <v>26</v>
      </c>
      <c r="AI5" s="35" t="s">
        <v>2</v>
      </c>
      <c r="AJ5" s="29" t="s">
        <v>27</v>
      </c>
      <c r="AK5" s="29" t="s">
        <v>85</v>
      </c>
      <c r="AL5" s="36" t="s">
        <v>28</v>
      </c>
      <c r="AM5" s="35" t="s">
        <v>2</v>
      </c>
      <c r="AN5" s="29" t="s">
        <v>27</v>
      </c>
      <c r="AO5" s="29" t="s">
        <v>85</v>
      </c>
      <c r="AP5" s="36" t="s">
        <v>28</v>
      </c>
      <c r="AQ5" s="190" t="s">
        <v>29</v>
      </c>
      <c r="AR5" s="190"/>
      <c r="AS5" s="190" t="s">
        <v>30</v>
      </c>
      <c r="AT5" s="190"/>
      <c r="AU5" s="38" t="s">
        <v>28</v>
      </c>
      <c r="AV5" s="38">
        <v>222</v>
      </c>
      <c r="AW5" s="39" t="s">
        <v>31</v>
      </c>
      <c r="AX5" s="40" t="s">
        <v>32</v>
      </c>
      <c r="AY5" s="35" t="s">
        <v>33</v>
      </c>
      <c r="AZ5" s="38" t="s">
        <v>28</v>
      </c>
      <c r="BA5" s="42" t="s">
        <v>78</v>
      </c>
      <c r="BB5" s="42" t="s">
        <v>34</v>
      </c>
      <c r="BC5" s="41" t="s">
        <v>35</v>
      </c>
      <c r="BD5" s="42" t="s">
        <v>36</v>
      </c>
      <c r="BE5" s="42" t="s">
        <v>37</v>
      </c>
      <c r="BF5" s="42"/>
      <c r="BG5" s="35"/>
      <c r="BH5" s="38">
        <v>225</v>
      </c>
      <c r="BI5" s="43"/>
      <c r="BJ5" s="149" t="s">
        <v>38</v>
      </c>
      <c r="BK5" s="150" t="s">
        <v>38</v>
      </c>
      <c r="BL5" s="152" t="s">
        <v>83</v>
      </c>
      <c r="BM5" s="152" t="s">
        <v>39</v>
      </c>
      <c r="BN5" s="146" t="s">
        <v>79</v>
      </c>
      <c r="BO5" s="168" t="s">
        <v>80</v>
      </c>
      <c r="BP5" s="172" t="s">
        <v>40</v>
      </c>
      <c r="BQ5" s="173" t="s">
        <v>41</v>
      </c>
      <c r="BR5" s="174" t="s">
        <v>42</v>
      </c>
      <c r="BS5" s="174" t="s">
        <v>43</v>
      </c>
      <c r="BT5" s="179" t="s">
        <v>44</v>
      </c>
      <c r="BU5" s="151" t="s">
        <v>45</v>
      </c>
      <c r="BV5" s="174"/>
      <c r="BW5" s="174" t="s">
        <v>46</v>
      </c>
      <c r="BX5" s="175"/>
      <c r="BY5" s="171" t="s">
        <v>28</v>
      </c>
      <c r="BZ5" s="44">
        <v>226</v>
      </c>
      <c r="CA5" s="45" t="s">
        <v>47</v>
      </c>
      <c r="CB5" s="45" t="s">
        <v>48</v>
      </c>
      <c r="CC5" s="46" t="s">
        <v>49</v>
      </c>
      <c r="CD5" s="46" t="s">
        <v>49</v>
      </c>
      <c r="CE5" s="138" t="s">
        <v>50</v>
      </c>
      <c r="CF5" s="138" t="s">
        <v>50</v>
      </c>
      <c r="CG5" s="47"/>
      <c r="CH5" s="48"/>
      <c r="CI5" s="49" t="s">
        <v>51</v>
      </c>
      <c r="CJ5" s="50" t="s">
        <v>52</v>
      </c>
      <c r="CK5" s="50" t="s">
        <v>55</v>
      </c>
      <c r="CL5" s="50" t="s">
        <v>53</v>
      </c>
      <c r="CM5" s="50" t="s">
        <v>54</v>
      </c>
      <c r="CN5" s="50" t="s">
        <v>53</v>
      </c>
      <c r="CO5" s="51"/>
      <c r="CP5" s="36" t="s">
        <v>28</v>
      </c>
      <c r="CQ5" s="52" t="s">
        <v>3</v>
      </c>
      <c r="CR5" s="53" t="s">
        <v>56</v>
      </c>
      <c r="CS5" s="41" t="s">
        <v>3</v>
      </c>
      <c r="CT5" s="40" t="s">
        <v>18</v>
      </c>
      <c r="CU5" s="40" t="s">
        <v>72</v>
      </c>
      <c r="CV5" s="43" t="s">
        <v>84</v>
      </c>
      <c r="CW5" s="38" t="s">
        <v>57</v>
      </c>
      <c r="CX5" s="39" t="s">
        <v>56</v>
      </c>
      <c r="CY5" s="39" t="s">
        <v>58</v>
      </c>
      <c r="CZ5" s="40" t="s">
        <v>38</v>
      </c>
      <c r="DA5" s="35" t="s">
        <v>59</v>
      </c>
      <c r="DB5" s="35"/>
      <c r="DC5" s="38" t="s">
        <v>2</v>
      </c>
      <c r="DD5" s="38">
        <v>340</v>
      </c>
      <c r="DE5" s="53">
        <v>610</v>
      </c>
      <c r="DF5" s="138"/>
      <c r="DG5" s="35" t="s">
        <v>60</v>
      </c>
      <c r="DH5" s="35" t="s">
        <v>87</v>
      </c>
      <c r="DI5" s="35" t="s">
        <v>61</v>
      </c>
      <c r="DJ5" s="36"/>
      <c r="DK5" s="43"/>
      <c r="DL5" s="43">
        <v>225</v>
      </c>
      <c r="DM5" s="43">
        <v>226</v>
      </c>
      <c r="DN5" s="35">
        <v>310</v>
      </c>
      <c r="DO5" s="35">
        <v>340</v>
      </c>
      <c r="DP5" s="36"/>
      <c r="DQ5" s="38" t="s">
        <v>21</v>
      </c>
      <c r="DR5" s="16">
        <v>213</v>
      </c>
      <c r="DS5" s="16">
        <v>290</v>
      </c>
      <c r="DT5" s="184">
        <v>225</v>
      </c>
      <c r="DU5" s="54"/>
      <c r="DV5" s="54"/>
      <c r="DW5" s="54"/>
      <c r="DX5" s="36"/>
      <c r="DY5" s="36"/>
      <c r="DZ5" s="36"/>
      <c r="EA5" s="36"/>
      <c r="EB5" s="36"/>
      <c r="EC5" s="36"/>
      <c r="ED5" s="36"/>
      <c r="EE5" s="36"/>
      <c r="EF5" s="38" t="s">
        <v>62</v>
      </c>
      <c r="EG5" s="55" t="s">
        <v>63</v>
      </c>
      <c r="EH5" s="36" t="s">
        <v>64</v>
      </c>
      <c r="EI5" s="12"/>
      <c r="EJ5" s="56"/>
      <c r="EK5" s="12"/>
      <c r="EL5" s="57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</row>
    <row r="6" spans="1:253" ht="13.5" thickBot="1" x14ac:dyDescent="0.25">
      <c r="A6" s="58"/>
      <c r="B6" s="59"/>
      <c r="C6" s="60">
        <v>130</v>
      </c>
      <c r="D6" s="60">
        <v>130</v>
      </c>
      <c r="E6" s="60">
        <v>130</v>
      </c>
      <c r="F6" s="60">
        <v>130</v>
      </c>
      <c r="G6" s="60">
        <v>130</v>
      </c>
      <c r="H6" s="60">
        <v>130</v>
      </c>
      <c r="I6" s="60">
        <v>130</v>
      </c>
      <c r="J6" s="60">
        <v>130</v>
      </c>
      <c r="K6" s="60"/>
      <c r="L6" s="60"/>
      <c r="M6" s="60"/>
      <c r="N6" s="60"/>
      <c r="O6" s="60"/>
      <c r="P6" s="61"/>
      <c r="Q6" s="61"/>
      <c r="R6" s="61"/>
      <c r="S6" s="61"/>
      <c r="T6" s="60"/>
      <c r="U6" s="61"/>
      <c r="V6" s="60"/>
      <c r="W6" s="34"/>
      <c r="X6" s="62"/>
      <c r="Y6" s="34"/>
      <c r="Z6" s="34"/>
      <c r="AA6" s="34"/>
      <c r="AB6" s="34"/>
      <c r="AC6" s="63"/>
      <c r="AD6" s="63"/>
      <c r="AE6" s="34"/>
      <c r="AF6" s="34"/>
      <c r="AG6" s="62"/>
      <c r="AH6" s="64"/>
      <c r="AI6" s="65"/>
      <c r="AJ6" s="31"/>
      <c r="AK6" s="54"/>
      <c r="AL6" s="64"/>
      <c r="AM6" s="65"/>
      <c r="AN6" s="54"/>
      <c r="AO6" s="54"/>
      <c r="AP6" s="64"/>
      <c r="AQ6" s="182" t="s">
        <v>2</v>
      </c>
      <c r="AR6" s="37" t="s">
        <v>3</v>
      </c>
      <c r="AS6" s="65" t="s">
        <v>2</v>
      </c>
      <c r="AT6" s="37" t="s">
        <v>3</v>
      </c>
      <c r="AU6" s="64">
        <v>221</v>
      </c>
      <c r="AV6" s="64"/>
      <c r="AW6" s="67"/>
      <c r="AX6" s="66"/>
      <c r="AY6" s="68"/>
      <c r="AZ6" s="64">
        <v>223</v>
      </c>
      <c r="BA6" s="69"/>
      <c r="BB6" s="69"/>
      <c r="BC6" s="41" t="s">
        <v>65</v>
      </c>
      <c r="BD6" s="41"/>
      <c r="BE6" s="66"/>
      <c r="BF6" s="66"/>
      <c r="BG6" s="68"/>
      <c r="BH6" s="64" t="s">
        <v>50</v>
      </c>
      <c r="BI6" s="60"/>
      <c r="BJ6" s="153" t="s">
        <v>18</v>
      </c>
      <c r="BK6" s="66" t="s">
        <v>72</v>
      </c>
      <c r="BL6" s="154"/>
      <c r="BM6" s="154" t="s">
        <v>19</v>
      </c>
      <c r="BN6" s="147" t="s">
        <v>66</v>
      </c>
      <c r="BO6" s="177" t="s">
        <v>50</v>
      </c>
      <c r="BP6" s="153"/>
      <c r="BQ6" s="69"/>
      <c r="BR6" s="69"/>
      <c r="BS6" s="50"/>
      <c r="BT6" s="69"/>
      <c r="BU6" s="70"/>
      <c r="BV6" s="69"/>
      <c r="BW6" s="50" t="s">
        <v>20</v>
      </c>
      <c r="BX6" s="176"/>
      <c r="BY6" s="147" t="s">
        <v>67</v>
      </c>
      <c r="BZ6" s="64"/>
      <c r="CA6" s="71"/>
      <c r="CB6" s="71">
        <v>321</v>
      </c>
      <c r="CC6" s="180">
        <v>111</v>
      </c>
      <c r="CD6" s="180">
        <v>112</v>
      </c>
      <c r="CE6" s="61">
        <v>111</v>
      </c>
      <c r="CF6" s="31">
        <v>112</v>
      </c>
      <c r="CG6" s="61"/>
      <c r="CH6" s="68"/>
      <c r="CI6" s="65">
        <v>851</v>
      </c>
      <c r="CJ6" s="69">
        <v>852</v>
      </c>
      <c r="CK6" s="69">
        <v>852</v>
      </c>
      <c r="CL6" s="69">
        <v>853</v>
      </c>
      <c r="CM6" s="69">
        <v>853</v>
      </c>
      <c r="CN6" s="69">
        <v>831</v>
      </c>
      <c r="CO6" s="72"/>
      <c r="CP6" s="64" t="s">
        <v>56</v>
      </c>
      <c r="CQ6" s="67"/>
      <c r="CR6" s="68"/>
      <c r="CS6" s="65" t="s">
        <v>17</v>
      </c>
      <c r="CT6" s="69" t="s">
        <v>38</v>
      </c>
      <c r="CU6" s="69" t="s">
        <v>38</v>
      </c>
      <c r="CV6" s="72" t="s">
        <v>38</v>
      </c>
      <c r="CW6" s="59"/>
      <c r="CX6" s="71"/>
      <c r="CY6" s="67"/>
      <c r="CZ6" s="69"/>
      <c r="DA6" s="68"/>
      <c r="DB6" s="72"/>
      <c r="DC6" s="59"/>
      <c r="DD6" s="59"/>
      <c r="DE6" s="61"/>
      <c r="DF6" s="61"/>
      <c r="DG6" s="73"/>
      <c r="DH6" s="72"/>
      <c r="DI6" s="72"/>
      <c r="DJ6" s="59"/>
      <c r="DK6" s="61"/>
      <c r="DL6" s="61"/>
      <c r="DM6" s="61"/>
      <c r="DN6" s="72"/>
      <c r="DO6" s="68"/>
      <c r="DP6" s="59"/>
      <c r="DQ6" s="62"/>
      <c r="DR6" s="34" t="s">
        <v>23</v>
      </c>
      <c r="DS6" s="34" t="s">
        <v>23</v>
      </c>
      <c r="DT6" s="74" t="s">
        <v>23</v>
      </c>
      <c r="DU6" s="74"/>
      <c r="DV6" s="74"/>
      <c r="DW6" s="74"/>
      <c r="DX6" s="62"/>
      <c r="DY6" s="74"/>
      <c r="DZ6" s="62"/>
      <c r="EA6" s="62"/>
      <c r="EB6" s="62"/>
      <c r="EC6" s="62"/>
      <c r="ED6" s="62"/>
      <c r="EE6" s="62"/>
      <c r="EF6" s="59"/>
      <c r="EG6" s="64"/>
      <c r="EH6" s="59" t="s">
        <v>69</v>
      </c>
      <c r="EI6" s="12"/>
      <c r="EJ6" s="75"/>
      <c r="EK6" s="12"/>
      <c r="EL6" s="57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</row>
    <row r="7" spans="1:253" s="13" customFormat="1" ht="21" customHeight="1" thickBot="1" x14ac:dyDescent="0.25">
      <c r="A7" s="76"/>
      <c r="B7" s="76"/>
      <c r="C7" s="77">
        <v>3199814.48</v>
      </c>
      <c r="D7" s="78">
        <v>9090200.6899999995</v>
      </c>
      <c r="E7" s="78">
        <v>256899.56</v>
      </c>
      <c r="F7" s="78">
        <v>1041264.62</v>
      </c>
      <c r="G7" s="78">
        <v>796703.04</v>
      </c>
      <c r="H7" s="78">
        <v>1404176.8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20000</v>
      </c>
      <c r="V7" s="78">
        <v>55000</v>
      </c>
      <c r="W7" s="79">
        <v>0</v>
      </c>
      <c r="X7" s="80">
        <v>15864059.189999999</v>
      </c>
      <c r="Y7" s="77">
        <v>0</v>
      </c>
      <c r="Z7" s="78">
        <v>0</v>
      </c>
      <c r="AA7" s="78">
        <v>0</v>
      </c>
      <c r="AB7" s="78">
        <v>321733</v>
      </c>
      <c r="AC7" s="78">
        <v>0</v>
      </c>
      <c r="AD7" s="78">
        <v>0</v>
      </c>
      <c r="AE7" s="78">
        <v>0</v>
      </c>
      <c r="AF7" s="79">
        <v>0</v>
      </c>
      <c r="AG7" s="80">
        <v>321733</v>
      </c>
      <c r="AH7" s="80">
        <v>16185792.189999999</v>
      </c>
      <c r="AI7" s="78">
        <v>1296442.3799999999</v>
      </c>
      <c r="AJ7" s="78">
        <v>5752544.6900000004</v>
      </c>
      <c r="AK7" s="78">
        <v>801099.65</v>
      </c>
      <c r="AL7" s="80">
        <v>7850086.7199999997</v>
      </c>
      <c r="AM7" s="78">
        <v>117486.78</v>
      </c>
      <c r="AN7" s="79">
        <v>1911420.74</v>
      </c>
      <c r="AO7" s="79">
        <v>240164.97</v>
      </c>
      <c r="AP7" s="80">
        <v>2269072.4900000002</v>
      </c>
      <c r="AQ7" s="78">
        <v>0</v>
      </c>
      <c r="AR7" s="78">
        <v>0</v>
      </c>
      <c r="AS7" s="78">
        <v>7660.69</v>
      </c>
      <c r="AT7" s="78">
        <v>53309.56</v>
      </c>
      <c r="AU7" s="80">
        <v>60970.25</v>
      </c>
      <c r="AV7" s="78">
        <v>9900</v>
      </c>
      <c r="AW7" s="78">
        <v>701321.77</v>
      </c>
      <c r="AX7" s="78">
        <v>219377.93</v>
      </c>
      <c r="AY7" s="79">
        <v>61729.2</v>
      </c>
      <c r="AZ7" s="80">
        <v>982428.9</v>
      </c>
      <c r="BA7" s="78">
        <v>656437</v>
      </c>
      <c r="BB7" s="78">
        <v>5790.29</v>
      </c>
      <c r="BC7" s="78">
        <v>12570</v>
      </c>
      <c r="BD7" s="78">
        <v>0</v>
      </c>
      <c r="BE7" s="78">
        <v>0</v>
      </c>
      <c r="BF7" s="78">
        <v>0</v>
      </c>
      <c r="BG7" s="79">
        <v>0</v>
      </c>
      <c r="BH7" s="80">
        <v>674797.29</v>
      </c>
      <c r="BI7" s="81">
        <v>0</v>
      </c>
      <c r="BJ7" s="155">
        <v>416783</v>
      </c>
      <c r="BK7" s="78">
        <v>911372</v>
      </c>
      <c r="BL7" s="78">
        <v>56347</v>
      </c>
      <c r="BM7" s="156">
        <v>0</v>
      </c>
      <c r="BN7" s="148">
        <v>1384502</v>
      </c>
      <c r="BO7" s="79">
        <v>0</v>
      </c>
      <c r="BP7" s="155">
        <v>86682.2</v>
      </c>
      <c r="BQ7" s="78">
        <v>0</v>
      </c>
      <c r="BR7" s="78">
        <v>19177.29</v>
      </c>
      <c r="BS7" s="78">
        <v>0</v>
      </c>
      <c r="BT7" s="78">
        <v>0</v>
      </c>
      <c r="BU7" s="79">
        <v>0</v>
      </c>
      <c r="BV7" s="78">
        <v>0</v>
      </c>
      <c r="BW7" s="78">
        <v>0</v>
      </c>
      <c r="BX7" s="156">
        <v>0</v>
      </c>
      <c r="BY7" s="148">
        <v>105859.49</v>
      </c>
      <c r="BZ7" s="80">
        <v>1490361.49</v>
      </c>
      <c r="CA7" s="77">
        <v>0</v>
      </c>
      <c r="CB7" s="81">
        <v>0</v>
      </c>
      <c r="CC7" s="181">
        <v>54115.98</v>
      </c>
      <c r="CD7" s="181">
        <v>195</v>
      </c>
      <c r="CE7" s="81">
        <v>5238.95</v>
      </c>
      <c r="CF7" s="181">
        <v>0</v>
      </c>
      <c r="CG7" s="81">
        <v>0</v>
      </c>
      <c r="CH7" s="79">
        <v>0</v>
      </c>
      <c r="CI7" s="78">
        <v>0</v>
      </c>
      <c r="CJ7" s="78">
        <v>0</v>
      </c>
      <c r="CK7" s="78">
        <v>0</v>
      </c>
      <c r="CL7" s="78">
        <v>0</v>
      </c>
      <c r="CM7" s="78">
        <v>0</v>
      </c>
      <c r="CN7" s="78">
        <v>0</v>
      </c>
      <c r="CO7" s="79">
        <v>0</v>
      </c>
      <c r="CP7" s="80">
        <v>0</v>
      </c>
      <c r="CQ7" s="77">
        <v>0</v>
      </c>
      <c r="CR7" s="79">
        <v>0</v>
      </c>
      <c r="CS7" s="78">
        <v>147243</v>
      </c>
      <c r="CT7" s="79">
        <v>0</v>
      </c>
      <c r="CU7" s="79">
        <v>0</v>
      </c>
      <c r="CV7" s="79">
        <v>0</v>
      </c>
      <c r="CW7" s="80">
        <v>147243</v>
      </c>
      <c r="CX7" s="81">
        <v>0</v>
      </c>
      <c r="CY7" s="77">
        <v>0</v>
      </c>
      <c r="CZ7" s="78">
        <v>0</v>
      </c>
      <c r="DA7" s="78">
        <v>0</v>
      </c>
      <c r="DB7" s="79">
        <v>0</v>
      </c>
      <c r="DC7" s="80">
        <v>0</v>
      </c>
      <c r="DD7" s="80">
        <v>147243</v>
      </c>
      <c r="DE7" s="81">
        <v>0</v>
      </c>
      <c r="DF7" s="79">
        <v>0</v>
      </c>
      <c r="DG7" s="79">
        <v>0</v>
      </c>
      <c r="DH7" s="79">
        <v>0</v>
      </c>
      <c r="DI7" s="79">
        <v>0</v>
      </c>
      <c r="DJ7" s="82">
        <v>0</v>
      </c>
      <c r="DK7" s="81">
        <v>0</v>
      </c>
      <c r="DL7" s="79">
        <v>0</v>
      </c>
      <c r="DM7" s="79">
        <v>0</v>
      </c>
      <c r="DN7" s="79">
        <v>0</v>
      </c>
      <c r="DO7" s="79">
        <v>37388</v>
      </c>
      <c r="DP7" s="80">
        <v>37388</v>
      </c>
      <c r="DQ7" s="80">
        <v>13581798.07</v>
      </c>
      <c r="DR7" s="81">
        <v>162761.28</v>
      </c>
      <c r="DS7" s="81">
        <v>151571.12</v>
      </c>
      <c r="DT7" s="78">
        <v>7400.6</v>
      </c>
      <c r="DU7" s="78">
        <v>0</v>
      </c>
      <c r="DV7" s="79">
        <v>0</v>
      </c>
      <c r="DW7" s="79">
        <v>0</v>
      </c>
      <c r="DX7" s="79">
        <v>0</v>
      </c>
      <c r="DY7" s="79">
        <v>0</v>
      </c>
      <c r="DZ7" s="79">
        <v>0</v>
      </c>
      <c r="EA7" s="79">
        <v>0</v>
      </c>
      <c r="EB7" s="79">
        <v>0</v>
      </c>
      <c r="EC7" s="79">
        <v>0</v>
      </c>
      <c r="ED7" s="79">
        <v>0</v>
      </c>
      <c r="EE7" s="79">
        <v>0</v>
      </c>
      <c r="EF7" s="80">
        <v>321733</v>
      </c>
      <c r="EG7" s="80">
        <v>13903531.07</v>
      </c>
      <c r="EH7" s="78">
        <v>396479.96</v>
      </c>
      <c r="EI7" s="12"/>
      <c r="EJ7" s="75"/>
      <c r="EK7" s="12"/>
      <c r="EL7" s="57"/>
    </row>
    <row r="8" spans="1:253" ht="13.5" thickBot="1" x14ac:dyDescent="0.25">
      <c r="A8" s="83"/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0">
        <f t="shared" ref="X8:X31" si="0">W8+V8+U8+T8+S8+R8+Q8+P8+O8+N8+M8+L8+K8+J8+I8+H8+G8+F8+E8+D8+C8</f>
        <v>0</v>
      </c>
      <c r="Y8" s="85"/>
      <c r="Z8" s="85"/>
      <c r="AA8" s="85"/>
      <c r="AB8" s="85"/>
      <c r="AC8" s="85"/>
      <c r="AD8" s="85"/>
      <c r="AE8" s="85"/>
      <c r="AF8" s="85"/>
      <c r="AG8" s="80">
        <f t="shared" ref="AG8:AG31" si="1">AF8+AE8+AD8+AC8+AB8+AA8+Z8+Y8</f>
        <v>0</v>
      </c>
      <c r="AH8" s="80">
        <f t="shared" ref="AH8:AH31" si="2">AG8+X8</f>
        <v>0</v>
      </c>
      <c r="AI8" s="86"/>
      <c r="AJ8" s="85"/>
      <c r="AK8" s="87"/>
      <c r="AL8" s="80">
        <f t="shared" ref="AL8:AL31" si="3">AK8+AJ8+AI8</f>
        <v>0</v>
      </c>
      <c r="AM8" s="88"/>
      <c r="AN8" s="89"/>
      <c r="AO8" s="89"/>
      <c r="AP8" s="80">
        <f t="shared" ref="AP8:AP31" si="4">AO8+AN8+AM8</f>
        <v>0</v>
      </c>
      <c r="AQ8" s="88"/>
      <c r="AR8" s="89"/>
      <c r="AS8" s="88"/>
      <c r="AT8" s="89"/>
      <c r="AU8" s="80">
        <f t="shared" ref="AU8:AU31" si="5">AS8+AT8</f>
        <v>0</v>
      </c>
      <c r="AV8" s="91"/>
      <c r="AW8" s="90"/>
      <c r="AX8" s="88"/>
      <c r="AY8" s="89"/>
      <c r="AZ8" s="80">
        <f t="shared" ref="AZ8:AZ31" si="6">AY8+AX8+AW8</f>
        <v>0</v>
      </c>
      <c r="BA8" s="86"/>
      <c r="BB8" s="88"/>
      <c r="BC8" s="88"/>
      <c r="BD8" s="88"/>
      <c r="BE8" s="88"/>
      <c r="BF8" s="88"/>
      <c r="BG8" s="89"/>
      <c r="BH8" s="80">
        <f t="shared" ref="BH8:BH31" si="7">BG8+BF8+BE8+BD8+BC8+BB8+BA8</f>
        <v>0</v>
      </c>
      <c r="BI8" s="85"/>
      <c r="BJ8" s="157"/>
      <c r="BK8" s="88"/>
      <c r="BL8" s="88"/>
      <c r="BM8" s="158"/>
      <c r="BN8" s="148">
        <f t="shared" ref="BN8:BN31" si="8">BM8+BL8+BK8+BJ8</f>
        <v>0</v>
      </c>
      <c r="BO8" s="94"/>
      <c r="BP8" s="157"/>
      <c r="BQ8" s="88"/>
      <c r="BR8" s="88"/>
      <c r="BS8" s="88"/>
      <c r="BT8" s="88"/>
      <c r="BU8" s="88"/>
      <c r="BV8" s="88"/>
      <c r="BW8" s="88"/>
      <c r="BX8" s="158"/>
      <c r="BY8" s="148">
        <f t="shared" ref="BY8:BY31" si="9">BX8+BW8+BV8+BU8+BT8+BS8+BR8+BQ8+BP8</f>
        <v>0</v>
      </c>
      <c r="BZ8" s="80">
        <f t="shared" ref="BZ8:BZ31" si="10">BY8+BO8+BN8</f>
        <v>0</v>
      </c>
      <c r="CA8" s="90"/>
      <c r="CB8" s="90"/>
      <c r="CC8" s="88"/>
      <c r="CD8" s="90"/>
      <c r="CE8" s="85"/>
      <c r="CF8" s="85"/>
      <c r="CG8" s="85"/>
      <c r="CH8" s="89"/>
      <c r="CI8" s="86"/>
      <c r="CJ8" s="88"/>
      <c r="CK8" s="88"/>
      <c r="CL8" s="88"/>
      <c r="CM8" s="88"/>
      <c r="CN8" s="88"/>
      <c r="CO8" s="89"/>
      <c r="CP8" s="80">
        <f t="shared" ref="CP8:CP31" si="11">CO8+CN8+CM8+CL8+CK8+CJ8+CI8</f>
        <v>0</v>
      </c>
      <c r="CQ8" s="90"/>
      <c r="CR8" s="89"/>
      <c r="CS8" s="86"/>
      <c r="CT8" s="88"/>
      <c r="CU8" s="89"/>
      <c r="CV8" s="89"/>
      <c r="CW8" s="80">
        <f t="shared" ref="CW8:CW31" si="12">CV8+CU8+CT8+CS8</f>
        <v>0</v>
      </c>
      <c r="CX8" s="92"/>
      <c r="CY8" s="88"/>
      <c r="CZ8" s="88"/>
      <c r="DA8" s="88"/>
      <c r="DB8" s="89"/>
      <c r="DC8" s="80">
        <f t="shared" ref="DC8:DC31" si="13">DB8+DA8+CZ8+CY8+CX8</f>
        <v>0</v>
      </c>
      <c r="DD8" s="80">
        <f t="shared" ref="DD8:DD31" si="14">DC8+CW8</f>
        <v>0</v>
      </c>
      <c r="DE8" s="93"/>
      <c r="DF8" s="93"/>
      <c r="DG8" s="94"/>
      <c r="DH8" s="93"/>
      <c r="DI8" s="89"/>
      <c r="DJ8" s="82">
        <f t="shared" ref="DJ8:DJ31" si="15">DI8+DH8+DG8</f>
        <v>0</v>
      </c>
      <c r="DK8" s="85"/>
      <c r="DL8" s="89"/>
      <c r="DM8" s="89"/>
      <c r="DN8" s="89"/>
      <c r="DO8" s="89"/>
      <c r="DP8" s="80">
        <f t="shared" ref="DP8:DP31" si="16">DO8+DN8+DM8+DL8+DK8</f>
        <v>0</v>
      </c>
      <c r="DQ8" s="80">
        <f t="shared" ref="DQ8:DQ31" si="17">DP8+DJ8+DF8+DE8+DD8+CR8+CQ8+CP8+CH8+CG8+CF8+CE8+CD8+CC8+CB8+CA8+BZ8+BI8+BH8+AZ8+AV8+AU8+AR8+AQ8+AP8+AL8</f>
        <v>0</v>
      </c>
      <c r="DR8" s="85"/>
      <c r="DS8" s="88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0">
        <f t="shared" ref="EF8:EF31" si="18">EE8+ED8+EC8+EB8+EA8+DZ8+DY8+DX8+DW8+DV8+DU8+DT8+DS8+DR8</f>
        <v>0</v>
      </c>
      <c r="EG8" s="80">
        <f t="shared" ref="EG8:EG31" si="19">EF8+DQ8</f>
        <v>0</v>
      </c>
      <c r="EH8" s="78"/>
      <c r="EI8" s="12"/>
      <c r="EJ8" s="95"/>
      <c r="EK8" s="12"/>
      <c r="EL8" s="95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</row>
    <row r="9" spans="1:253" ht="13.5" thickBot="1" x14ac:dyDescent="0.25">
      <c r="A9" s="96" t="s">
        <v>89</v>
      </c>
      <c r="B9" s="96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80">
        <f t="shared" si="0"/>
        <v>0</v>
      </c>
      <c r="Y9" s="97"/>
      <c r="Z9" s="97"/>
      <c r="AA9" s="97"/>
      <c r="AB9" s="97"/>
      <c r="AC9" s="97"/>
      <c r="AD9" s="97"/>
      <c r="AE9" s="97"/>
      <c r="AF9" s="97"/>
      <c r="AG9" s="80">
        <f t="shared" si="1"/>
        <v>0</v>
      </c>
      <c r="AH9" s="80">
        <f t="shared" si="2"/>
        <v>0</v>
      </c>
      <c r="AI9" s="98"/>
      <c r="AJ9" s="118"/>
      <c r="AK9" s="100"/>
      <c r="AL9" s="80">
        <f t="shared" si="3"/>
        <v>0</v>
      </c>
      <c r="AM9" s="101"/>
      <c r="AN9" s="102"/>
      <c r="AO9" s="102"/>
      <c r="AP9" s="80">
        <f t="shared" si="4"/>
        <v>0</v>
      </c>
      <c r="AQ9" s="101"/>
      <c r="AR9" s="102"/>
      <c r="AS9" s="101"/>
      <c r="AT9" s="102"/>
      <c r="AU9" s="80">
        <f t="shared" si="5"/>
        <v>0</v>
      </c>
      <c r="AV9" s="104"/>
      <c r="AW9" s="103"/>
      <c r="AX9" s="101"/>
      <c r="AY9" s="102"/>
      <c r="AZ9" s="80">
        <f t="shared" si="6"/>
        <v>0</v>
      </c>
      <c r="BA9" s="98"/>
      <c r="BB9" s="101"/>
      <c r="BC9" s="101"/>
      <c r="BD9" s="101"/>
      <c r="BE9" s="101"/>
      <c r="BF9" s="101"/>
      <c r="BG9" s="102"/>
      <c r="BH9" s="80">
        <f t="shared" si="7"/>
        <v>0</v>
      </c>
      <c r="BI9" s="99"/>
      <c r="BJ9" s="159"/>
      <c r="BK9" s="101"/>
      <c r="BL9" s="101"/>
      <c r="BM9" s="160"/>
      <c r="BN9" s="148">
        <f t="shared" si="8"/>
        <v>0</v>
      </c>
      <c r="BO9" s="106"/>
      <c r="BP9" s="159"/>
      <c r="BQ9" s="101"/>
      <c r="BR9" s="101"/>
      <c r="BS9" s="101"/>
      <c r="BT9" s="101"/>
      <c r="BU9" s="101"/>
      <c r="BV9" s="101"/>
      <c r="BW9" s="101"/>
      <c r="BX9" s="160"/>
      <c r="BY9" s="148">
        <f t="shared" si="9"/>
        <v>0</v>
      </c>
      <c r="BZ9" s="80">
        <f t="shared" si="10"/>
        <v>0</v>
      </c>
      <c r="CA9" s="103"/>
      <c r="CB9" s="103"/>
      <c r="CC9" s="101"/>
      <c r="CD9" s="103"/>
      <c r="CE9" s="99"/>
      <c r="CF9" s="99"/>
      <c r="CG9" s="99"/>
      <c r="CH9" s="102"/>
      <c r="CI9" s="98"/>
      <c r="CJ9" s="101"/>
      <c r="CK9" s="101"/>
      <c r="CL9" s="101"/>
      <c r="CM9" s="101"/>
      <c r="CN9" s="101"/>
      <c r="CO9" s="102"/>
      <c r="CP9" s="80">
        <f t="shared" si="11"/>
        <v>0</v>
      </c>
      <c r="CQ9" s="103"/>
      <c r="CR9" s="102"/>
      <c r="CS9" s="98"/>
      <c r="CT9" s="101"/>
      <c r="CU9" s="102"/>
      <c r="CV9" s="102"/>
      <c r="CW9" s="80">
        <f t="shared" si="12"/>
        <v>0</v>
      </c>
      <c r="CX9" s="105"/>
      <c r="CY9" s="101"/>
      <c r="CZ9" s="101"/>
      <c r="DA9" s="101"/>
      <c r="DB9" s="102"/>
      <c r="DC9" s="80">
        <f t="shared" si="13"/>
        <v>0</v>
      </c>
      <c r="DD9" s="80">
        <f t="shared" si="14"/>
        <v>0</v>
      </c>
      <c r="DE9" s="101"/>
      <c r="DF9" s="102"/>
      <c r="DG9" s="106"/>
      <c r="DH9" s="101"/>
      <c r="DI9" s="99"/>
      <c r="DJ9" s="82">
        <f t="shared" si="15"/>
        <v>0</v>
      </c>
      <c r="DK9" s="99"/>
      <c r="DL9" s="102"/>
      <c r="DM9" s="102"/>
      <c r="DN9" s="102"/>
      <c r="DO9" s="102"/>
      <c r="DP9" s="80">
        <f t="shared" si="16"/>
        <v>0</v>
      </c>
      <c r="DQ9" s="80">
        <f t="shared" si="17"/>
        <v>0</v>
      </c>
      <c r="DR9" s="99"/>
      <c r="DS9" s="101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80">
        <f t="shared" si="18"/>
        <v>0</v>
      </c>
      <c r="EG9" s="80">
        <f t="shared" si="19"/>
        <v>0</v>
      </c>
      <c r="EH9" s="78"/>
      <c r="EI9" s="107"/>
      <c r="EJ9" s="95"/>
      <c r="EK9" s="12"/>
      <c r="EL9" s="95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</row>
    <row r="10" spans="1:253" ht="13.5" thickBot="1" x14ac:dyDescent="0.25">
      <c r="A10" s="96" t="s">
        <v>90</v>
      </c>
      <c r="B10" s="96"/>
      <c r="C10" s="97">
        <v>42940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>
        <v>10000</v>
      </c>
      <c r="V10" s="97"/>
      <c r="W10" s="97"/>
      <c r="X10" s="80">
        <f t="shared" si="0"/>
        <v>52940</v>
      </c>
      <c r="Y10" s="97"/>
      <c r="Z10" s="97"/>
      <c r="AA10" s="97"/>
      <c r="AB10" s="97"/>
      <c r="AC10" s="97"/>
      <c r="AD10" s="97"/>
      <c r="AE10" s="97"/>
      <c r="AF10" s="97"/>
      <c r="AG10" s="80">
        <f t="shared" si="1"/>
        <v>0</v>
      </c>
      <c r="AH10" s="80">
        <f t="shared" si="2"/>
        <v>52940</v>
      </c>
      <c r="AI10" s="106"/>
      <c r="AJ10" s="140"/>
      <c r="AK10" s="103"/>
      <c r="AL10" s="80">
        <f t="shared" si="3"/>
        <v>0</v>
      </c>
      <c r="AM10" s="101"/>
      <c r="AN10" s="102">
        <v>142410.23999999999</v>
      </c>
      <c r="AO10" s="102"/>
      <c r="AP10" s="80">
        <f t="shared" si="4"/>
        <v>142410.23999999999</v>
      </c>
      <c r="AQ10" s="101"/>
      <c r="AR10" s="102"/>
      <c r="AS10" s="101"/>
      <c r="AT10" s="102"/>
      <c r="AU10" s="80">
        <f t="shared" si="5"/>
        <v>0</v>
      </c>
      <c r="AV10" s="104"/>
      <c r="AW10" s="103"/>
      <c r="AX10" s="101"/>
      <c r="AY10" s="102"/>
      <c r="AZ10" s="80">
        <f t="shared" si="6"/>
        <v>0</v>
      </c>
      <c r="BA10" s="98"/>
      <c r="BB10" s="101"/>
      <c r="BC10" s="101"/>
      <c r="BD10" s="101"/>
      <c r="BE10" s="101"/>
      <c r="BF10" s="101"/>
      <c r="BG10" s="102"/>
      <c r="BH10" s="80">
        <f t="shared" si="7"/>
        <v>0</v>
      </c>
      <c r="BI10" s="99"/>
      <c r="BJ10" s="159"/>
      <c r="BK10" s="101"/>
      <c r="BL10" s="101"/>
      <c r="BM10" s="160"/>
      <c r="BN10" s="148">
        <f t="shared" si="8"/>
        <v>0</v>
      </c>
      <c r="BO10" s="106"/>
      <c r="BP10" s="159"/>
      <c r="BQ10" s="101"/>
      <c r="BR10" s="101"/>
      <c r="BS10" s="101"/>
      <c r="BT10" s="101"/>
      <c r="BU10" s="101"/>
      <c r="BV10" s="101"/>
      <c r="BW10" s="101"/>
      <c r="BX10" s="160"/>
      <c r="BY10" s="148">
        <f t="shared" si="9"/>
        <v>0</v>
      </c>
      <c r="BZ10" s="80">
        <f t="shared" si="10"/>
        <v>0</v>
      </c>
      <c r="CA10" s="103"/>
      <c r="CB10" s="103"/>
      <c r="CC10" s="101"/>
      <c r="CD10" s="103"/>
      <c r="CE10" s="99"/>
      <c r="CF10" s="99"/>
      <c r="CG10" s="99"/>
      <c r="CH10" s="102"/>
      <c r="CI10" s="98"/>
      <c r="CJ10" s="101"/>
      <c r="CK10" s="101"/>
      <c r="CL10" s="101"/>
      <c r="CM10" s="101"/>
      <c r="CN10" s="101"/>
      <c r="CO10" s="102"/>
      <c r="CP10" s="80">
        <f t="shared" si="11"/>
        <v>0</v>
      </c>
      <c r="CQ10" s="103"/>
      <c r="CR10" s="102"/>
      <c r="CS10" s="98"/>
      <c r="CT10" s="101"/>
      <c r="CU10" s="102"/>
      <c r="CV10" s="102"/>
      <c r="CW10" s="80">
        <f t="shared" si="12"/>
        <v>0</v>
      </c>
      <c r="CX10" s="105"/>
      <c r="CY10" s="101"/>
      <c r="CZ10" s="101"/>
      <c r="DA10" s="101"/>
      <c r="DB10" s="102"/>
      <c r="DC10" s="80">
        <f t="shared" si="13"/>
        <v>0</v>
      </c>
      <c r="DD10" s="80">
        <f t="shared" si="14"/>
        <v>0</v>
      </c>
      <c r="DE10" s="89"/>
      <c r="DF10" s="89"/>
      <c r="DG10" s="106"/>
      <c r="DH10" s="89"/>
      <c r="DI10" s="102"/>
      <c r="DJ10" s="82">
        <f t="shared" si="15"/>
        <v>0</v>
      </c>
      <c r="DK10" s="99"/>
      <c r="DL10" s="102"/>
      <c r="DM10" s="102"/>
      <c r="DN10" s="102"/>
      <c r="DO10" s="102"/>
      <c r="DP10" s="80">
        <f t="shared" si="16"/>
        <v>0</v>
      </c>
      <c r="DQ10" s="80">
        <f t="shared" si="17"/>
        <v>142410.23999999999</v>
      </c>
      <c r="DR10" s="99"/>
      <c r="DS10" s="101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80">
        <f t="shared" si="18"/>
        <v>0</v>
      </c>
      <c r="EG10" s="80">
        <f t="shared" si="19"/>
        <v>142410.23999999999</v>
      </c>
      <c r="EH10" s="78"/>
      <c r="EI10" s="108"/>
      <c r="EJ10" s="95"/>
      <c r="EK10" s="12"/>
      <c r="EL10" s="95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</row>
    <row r="11" spans="1:253" ht="13.5" thickBot="1" x14ac:dyDescent="0.25">
      <c r="A11" s="96" t="s">
        <v>91</v>
      </c>
      <c r="B11" s="96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80">
        <f t="shared" si="0"/>
        <v>0</v>
      </c>
      <c r="Y11" s="97"/>
      <c r="Z11" s="97"/>
      <c r="AA11" s="97"/>
      <c r="AB11" s="97"/>
      <c r="AC11" s="97"/>
      <c r="AD11" s="97"/>
      <c r="AE11" s="97"/>
      <c r="AF11" s="97"/>
      <c r="AG11" s="80">
        <f t="shared" si="1"/>
        <v>0</v>
      </c>
      <c r="AH11" s="80">
        <f t="shared" si="2"/>
        <v>0</v>
      </c>
      <c r="AI11" s="98">
        <v>42940</v>
      </c>
      <c r="AJ11" s="141"/>
      <c r="AK11" s="100"/>
      <c r="AL11" s="80">
        <f t="shared" si="3"/>
        <v>42940</v>
      </c>
      <c r="AM11" s="101"/>
      <c r="AN11" s="102"/>
      <c r="AO11" s="102"/>
      <c r="AP11" s="80">
        <f t="shared" si="4"/>
        <v>0</v>
      </c>
      <c r="AQ11" s="101"/>
      <c r="AR11" s="102"/>
      <c r="AS11" s="101"/>
      <c r="AT11" s="102"/>
      <c r="AU11" s="80">
        <f t="shared" si="5"/>
        <v>0</v>
      </c>
      <c r="AV11" s="104"/>
      <c r="AW11" s="103"/>
      <c r="AX11" s="101"/>
      <c r="AY11" s="102"/>
      <c r="AZ11" s="80">
        <f t="shared" si="6"/>
        <v>0</v>
      </c>
      <c r="BA11" s="98"/>
      <c r="BB11" s="101"/>
      <c r="BC11" s="101"/>
      <c r="BD11" s="101"/>
      <c r="BE11" s="101"/>
      <c r="BF11" s="101"/>
      <c r="BG11" s="102"/>
      <c r="BH11" s="80">
        <f t="shared" si="7"/>
        <v>0</v>
      </c>
      <c r="BI11" s="99"/>
      <c r="BJ11" s="159"/>
      <c r="BK11" s="101"/>
      <c r="BL11" s="101"/>
      <c r="BM11" s="160"/>
      <c r="BN11" s="148">
        <f t="shared" si="8"/>
        <v>0</v>
      </c>
      <c r="BO11" s="106"/>
      <c r="BP11" s="159"/>
      <c r="BQ11" s="101"/>
      <c r="BR11" s="101"/>
      <c r="BS11" s="101"/>
      <c r="BT11" s="101"/>
      <c r="BU11" s="101"/>
      <c r="BV11" s="101"/>
      <c r="BW11" s="101"/>
      <c r="BX11" s="160"/>
      <c r="BY11" s="148">
        <f t="shared" si="9"/>
        <v>0</v>
      </c>
      <c r="BZ11" s="80">
        <f t="shared" si="10"/>
        <v>0</v>
      </c>
      <c r="CA11" s="103"/>
      <c r="CB11" s="103"/>
      <c r="CC11" s="101"/>
      <c r="CD11" s="103"/>
      <c r="CE11" s="99"/>
      <c r="CF11" s="99"/>
      <c r="CG11" s="99"/>
      <c r="CH11" s="102"/>
      <c r="CI11" s="98"/>
      <c r="CJ11" s="101"/>
      <c r="CK11" s="101"/>
      <c r="CL11" s="101"/>
      <c r="CM11" s="101"/>
      <c r="CN11" s="101"/>
      <c r="CO11" s="102"/>
      <c r="CP11" s="80">
        <f t="shared" si="11"/>
        <v>0</v>
      </c>
      <c r="CQ11" s="103"/>
      <c r="CR11" s="102"/>
      <c r="CS11" s="98"/>
      <c r="CT11" s="101"/>
      <c r="CU11" s="102"/>
      <c r="CV11" s="102"/>
      <c r="CW11" s="80">
        <f t="shared" si="12"/>
        <v>0</v>
      </c>
      <c r="CX11" s="105"/>
      <c r="CY11" s="101"/>
      <c r="CZ11" s="101"/>
      <c r="DA11" s="101"/>
      <c r="DB11" s="102"/>
      <c r="DC11" s="80">
        <f t="shared" si="13"/>
        <v>0</v>
      </c>
      <c r="DD11" s="80">
        <f t="shared" si="14"/>
        <v>0</v>
      </c>
      <c r="DE11" s="102"/>
      <c r="DF11" s="102"/>
      <c r="DG11" s="106"/>
      <c r="DH11" s="102"/>
      <c r="DI11" s="102"/>
      <c r="DJ11" s="82">
        <f t="shared" si="15"/>
        <v>0</v>
      </c>
      <c r="DK11" s="99"/>
      <c r="DL11" s="102"/>
      <c r="DM11" s="102"/>
      <c r="DN11" s="102"/>
      <c r="DO11" s="102"/>
      <c r="DP11" s="80">
        <f t="shared" si="16"/>
        <v>0</v>
      </c>
      <c r="DQ11" s="80">
        <f t="shared" si="17"/>
        <v>42940</v>
      </c>
      <c r="DR11" s="99"/>
      <c r="DS11" s="101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80">
        <f t="shared" si="18"/>
        <v>0</v>
      </c>
      <c r="EG11" s="80">
        <f t="shared" si="19"/>
        <v>42940</v>
      </c>
      <c r="EH11" s="78"/>
      <c r="EI11" s="108"/>
      <c r="EJ11" s="95"/>
      <c r="EK11" s="12"/>
      <c r="EL11" s="95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</row>
    <row r="12" spans="1:253" ht="13.5" thickBot="1" x14ac:dyDescent="0.25">
      <c r="A12" s="96" t="s">
        <v>92</v>
      </c>
      <c r="B12" s="96"/>
      <c r="C12" s="97">
        <v>13663.6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80">
        <f t="shared" si="0"/>
        <v>13663.6</v>
      </c>
      <c r="Y12" s="97"/>
      <c r="Z12" s="97"/>
      <c r="AA12" s="97"/>
      <c r="AB12" s="97"/>
      <c r="AC12" s="97"/>
      <c r="AD12" s="97"/>
      <c r="AE12" s="97"/>
      <c r="AF12" s="97"/>
      <c r="AG12" s="80">
        <f t="shared" si="1"/>
        <v>0</v>
      </c>
      <c r="AH12" s="80">
        <f t="shared" si="2"/>
        <v>13663.6</v>
      </c>
      <c r="AI12" s="106"/>
      <c r="AJ12" s="140">
        <v>1222199.6599999999</v>
      </c>
      <c r="AK12" s="103"/>
      <c r="AL12" s="80">
        <f t="shared" si="3"/>
        <v>1222199.6599999999</v>
      </c>
      <c r="AM12" s="101"/>
      <c r="AN12" s="102"/>
      <c r="AO12" s="102"/>
      <c r="AP12" s="80">
        <f t="shared" si="4"/>
        <v>0</v>
      </c>
      <c r="AQ12" s="101"/>
      <c r="AR12" s="102"/>
      <c r="AS12" s="101"/>
      <c r="AT12" s="102"/>
      <c r="AU12" s="80">
        <f t="shared" si="5"/>
        <v>0</v>
      </c>
      <c r="AV12" s="104"/>
      <c r="AW12" s="103"/>
      <c r="AX12" s="101"/>
      <c r="AY12" s="102"/>
      <c r="AZ12" s="80">
        <f t="shared" si="6"/>
        <v>0</v>
      </c>
      <c r="BA12" s="98"/>
      <c r="BB12" s="101"/>
      <c r="BC12" s="101"/>
      <c r="BD12" s="101"/>
      <c r="BE12" s="101"/>
      <c r="BF12" s="101"/>
      <c r="BG12" s="102"/>
      <c r="BH12" s="80">
        <f t="shared" si="7"/>
        <v>0</v>
      </c>
      <c r="BI12" s="99"/>
      <c r="BJ12" s="159"/>
      <c r="BK12" s="101"/>
      <c r="BL12" s="101"/>
      <c r="BM12" s="160"/>
      <c r="BN12" s="148">
        <f t="shared" si="8"/>
        <v>0</v>
      </c>
      <c r="BO12" s="106"/>
      <c r="BP12" s="159"/>
      <c r="BQ12" s="101"/>
      <c r="BR12" s="101"/>
      <c r="BS12" s="101"/>
      <c r="BT12" s="101"/>
      <c r="BU12" s="101"/>
      <c r="BV12" s="101"/>
      <c r="BW12" s="101"/>
      <c r="BX12" s="160"/>
      <c r="BY12" s="148">
        <f t="shared" si="9"/>
        <v>0</v>
      </c>
      <c r="BZ12" s="80">
        <f t="shared" si="10"/>
        <v>0</v>
      </c>
      <c r="CA12" s="103"/>
      <c r="CB12" s="103"/>
      <c r="CC12" s="101">
        <v>7249.38</v>
      </c>
      <c r="CD12" s="103">
        <v>65</v>
      </c>
      <c r="CE12" s="99"/>
      <c r="CF12" s="99"/>
      <c r="CG12" s="99"/>
      <c r="CH12" s="102"/>
      <c r="CI12" s="98"/>
      <c r="CJ12" s="101"/>
      <c r="CK12" s="101"/>
      <c r="CL12" s="101"/>
      <c r="CM12" s="101"/>
      <c r="CN12" s="101"/>
      <c r="CO12" s="102"/>
      <c r="CP12" s="80">
        <f t="shared" si="11"/>
        <v>0</v>
      </c>
      <c r="CQ12" s="103"/>
      <c r="CR12" s="102"/>
      <c r="CS12" s="98"/>
      <c r="CT12" s="101"/>
      <c r="CU12" s="102"/>
      <c r="CV12" s="102"/>
      <c r="CW12" s="80">
        <f t="shared" si="12"/>
        <v>0</v>
      </c>
      <c r="CX12" s="105"/>
      <c r="CY12" s="101"/>
      <c r="CZ12" s="101"/>
      <c r="DA12" s="101"/>
      <c r="DB12" s="102"/>
      <c r="DC12" s="80">
        <f t="shared" si="13"/>
        <v>0</v>
      </c>
      <c r="DD12" s="80">
        <f t="shared" si="14"/>
        <v>0</v>
      </c>
      <c r="DE12" s="102"/>
      <c r="DF12" s="102"/>
      <c r="DG12" s="106"/>
      <c r="DH12" s="102"/>
      <c r="DI12" s="102"/>
      <c r="DJ12" s="82">
        <f t="shared" si="15"/>
        <v>0</v>
      </c>
      <c r="DK12" s="99"/>
      <c r="DL12" s="102"/>
      <c r="DM12" s="102"/>
      <c r="DN12" s="102"/>
      <c r="DO12" s="102"/>
      <c r="DP12" s="80">
        <f t="shared" si="16"/>
        <v>0</v>
      </c>
      <c r="DQ12" s="80">
        <f t="shared" si="17"/>
        <v>1229514.0399999998</v>
      </c>
      <c r="DR12" s="99"/>
      <c r="DS12" s="101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80">
        <f t="shared" si="18"/>
        <v>0</v>
      </c>
      <c r="EG12" s="80">
        <f t="shared" si="19"/>
        <v>1229514.0399999998</v>
      </c>
      <c r="EH12" s="78"/>
      <c r="EI12" s="107"/>
      <c r="EJ12" s="95"/>
      <c r="EK12" s="12"/>
      <c r="EL12" s="95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</row>
    <row r="13" spans="1:253" ht="13.5" thickBot="1" x14ac:dyDescent="0.25">
      <c r="A13" s="109" t="s">
        <v>93</v>
      </c>
      <c r="B13" s="109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80">
        <f t="shared" si="0"/>
        <v>0</v>
      </c>
      <c r="Y13" s="97"/>
      <c r="Z13" s="97"/>
      <c r="AA13" s="97"/>
      <c r="AB13" s="97"/>
      <c r="AC13" s="97"/>
      <c r="AD13" s="97"/>
      <c r="AE13" s="97"/>
      <c r="AF13" s="97"/>
      <c r="AG13" s="80">
        <f t="shared" si="1"/>
        <v>0</v>
      </c>
      <c r="AH13" s="80">
        <f t="shared" si="2"/>
        <v>0</v>
      </c>
      <c r="AI13" s="98">
        <v>12430</v>
      </c>
      <c r="AJ13" s="85"/>
      <c r="AK13" s="100"/>
      <c r="AL13" s="80">
        <f t="shared" si="3"/>
        <v>12430</v>
      </c>
      <c r="AM13" s="101"/>
      <c r="AN13" s="102"/>
      <c r="AO13" s="102"/>
      <c r="AP13" s="80">
        <f t="shared" si="4"/>
        <v>0</v>
      </c>
      <c r="AQ13" s="101"/>
      <c r="AR13" s="102"/>
      <c r="AS13" s="101"/>
      <c r="AT13" s="102"/>
      <c r="AU13" s="80">
        <f t="shared" si="5"/>
        <v>0</v>
      </c>
      <c r="AV13" s="103"/>
      <c r="AW13" s="103"/>
      <c r="AX13" s="101"/>
      <c r="AY13" s="102"/>
      <c r="AZ13" s="80">
        <f t="shared" si="6"/>
        <v>0</v>
      </c>
      <c r="BA13" s="98"/>
      <c r="BB13" s="101"/>
      <c r="BC13" s="101"/>
      <c r="BD13" s="101">
        <v>1233.5999999999999</v>
      </c>
      <c r="BE13" s="101"/>
      <c r="BF13" s="101"/>
      <c r="BG13" s="102"/>
      <c r="BH13" s="80">
        <f t="shared" si="7"/>
        <v>1233.5999999999999</v>
      </c>
      <c r="BI13" s="99"/>
      <c r="BJ13" s="159">
        <v>196994.4</v>
      </c>
      <c r="BK13" s="101">
        <v>421344</v>
      </c>
      <c r="BL13" s="101"/>
      <c r="BM13" s="160"/>
      <c r="BN13" s="148">
        <f t="shared" si="8"/>
        <v>618338.4</v>
      </c>
      <c r="BO13" s="106"/>
      <c r="BP13" s="159"/>
      <c r="BQ13" s="101"/>
      <c r="BR13" s="101"/>
      <c r="BS13" s="101"/>
      <c r="BT13" s="101"/>
      <c r="BU13" s="101"/>
      <c r="BV13" s="101"/>
      <c r="BW13" s="101"/>
      <c r="BX13" s="160"/>
      <c r="BY13" s="148">
        <f t="shared" si="9"/>
        <v>0</v>
      </c>
      <c r="BZ13" s="80">
        <f t="shared" si="10"/>
        <v>618338.4</v>
      </c>
      <c r="CA13" s="103"/>
      <c r="CB13" s="103"/>
      <c r="CC13" s="101"/>
      <c r="CD13" s="99"/>
      <c r="CE13" s="99"/>
      <c r="CF13" s="99"/>
      <c r="CG13" s="99"/>
      <c r="CH13" s="102"/>
      <c r="CI13" s="98"/>
      <c r="CJ13" s="101"/>
      <c r="CK13" s="101"/>
      <c r="CL13" s="101"/>
      <c r="CM13" s="101"/>
      <c r="CN13" s="101"/>
      <c r="CO13" s="102"/>
      <c r="CP13" s="80">
        <f t="shared" si="11"/>
        <v>0</v>
      </c>
      <c r="CQ13" s="103"/>
      <c r="CR13" s="102"/>
      <c r="CS13" s="98"/>
      <c r="CT13" s="101"/>
      <c r="CU13" s="102"/>
      <c r="CV13" s="102"/>
      <c r="CW13" s="80">
        <f t="shared" si="12"/>
        <v>0</v>
      </c>
      <c r="CX13" s="105"/>
      <c r="CY13" s="101"/>
      <c r="CZ13" s="101"/>
      <c r="DA13" s="101"/>
      <c r="DB13" s="102"/>
      <c r="DC13" s="80">
        <f t="shared" si="13"/>
        <v>0</v>
      </c>
      <c r="DD13" s="80">
        <f t="shared" si="14"/>
        <v>0</v>
      </c>
      <c r="DE13" s="102"/>
      <c r="DF13" s="102"/>
      <c r="DG13" s="106"/>
      <c r="DH13" s="102"/>
      <c r="DI13" s="102"/>
      <c r="DJ13" s="82">
        <f t="shared" si="15"/>
        <v>0</v>
      </c>
      <c r="DK13" s="99"/>
      <c r="DL13" s="102"/>
      <c r="DM13" s="102"/>
      <c r="DN13" s="102"/>
      <c r="DO13" s="102"/>
      <c r="DP13" s="80">
        <f t="shared" si="16"/>
        <v>0</v>
      </c>
      <c r="DQ13" s="80">
        <f t="shared" si="17"/>
        <v>632002</v>
      </c>
      <c r="DR13" s="99"/>
      <c r="DS13" s="101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80">
        <f t="shared" si="18"/>
        <v>0</v>
      </c>
      <c r="EG13" s="80">
        <f t="shared" si="19"/>
        <v>632002</v>
      </c>
      <c r="EH13" s="78"/>
      <c r="EI13" s="108"/>
      <c r="EJ13" s="95"/>
      <c r="EK13" s="12"/>
      <c r="EL13" s="95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</row>
    <row r="14" spans="1:253" ht="13.5" thickBot="1" x14ac:dyDescent="0.25">
      <c r="A14" s="110" t="s">
        <v>94</v>
      </c>
      <c r="B14" s="109"/>
      <c r="C14" s="97">
        <v>379345.08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80">
        <f t="shared" si="0"/>
        <v>379345.08</v>
      </c>
      <c r="Y14" s="97"/>
      <c r="Z14" s="97"/>
      <c r="AA14" s="97"/>
      <c r="AB14" s="97"/>
      <c r="AC14" s="97"/>
      <c r="AD14" s="97"/>
      <c r="AE14" s="97"/>
      <c r="AF14" s="97"/>
      <c r="AG14" s="80">
        <f t="shared" si="1"/>
        <v>0</v>
      </c>
      <c r="AH14" s="80">
        <f t="shared" si="2"/>
        <v>379345.08</v>
      </c>
      <c r="AI14" s="98"/>
      <c r="AJ14" s="99"/>
      <c r="AK14" s="100"/>
      <c r="AL14" s="80">
        <f t="shared" si="3"/>
        <v>0</v>
      </c>
      <c r="AM14" s="101"/>
      <c r="AN14" s="102"/>
      <c r="AO14" s="102"/>
      <c r="AP14" s="80">
        <f t="shared" si="4"/>
        <v>0</v>
      </c>
      <c r="AQ14" s="101"/>
      <c r="AR14" s="102"/>
      <c r="AS14" s="101"/>
      <c r="AT14" s="102"/>
      <c r="AU14" s="80">
        <f t="shared" si="5"/>
        <v>0</v>
      </c>
      <c r="AV14" s="104"/>
      <c r="AW14" s="103"/>
      <c r="AX14" s="101"/>
      <c r="AY14" s="102"/>
      <c r="AZ14" s="80">
        <f t="shared" si="6"/>
        <v>0</v>
      </c>
      <c r="BA14" s="98"/>
      <c r="BB14" s="101"/>
      <c r="BC14" s="101"/>
      <c r="BD14" s="101"/>
      <c r="BE14" s="101"/>
      <c r="BF14" s="101"/>
      <c r="BG14" s="102"/>
      <c r="BH14" s="80">
        <f t="shared" si="7"/>
        <v>0</v>
      </c>
      <c r="BI14" s="99"/>
      <c r="BJ14" s="159"/>
      <c r="BK14" s="101">
        <v>4681.6000000000004</v>
      </c>
      <c r="BL14" s="101"/>
      <c r="BM14" s="160"/>
      <c r="BN14" s="148">
        <f t="shared" si="8"/>
        <v>4681.6000000000004</v>
      </c>
      <c r="BO14" s="106"/>
      <c r="BP14" s="159"/>
      <c r="BQ14" s="101"/>
      <c r="BR14" s="101"/>
      <c r="BS14" s="101"/>
      <c r="BT14" s="101"/>
      <c r="BU14" s="101"/>
      <c r="BV14" s="101"/>
      <c r="BW14" s="101"/>
      <c r="BX14" s="160"/>
      <c r="BY14" s="148">
        <f t="shared" si="9"/>
        <v>0</v>
      </c>
      <c r="BZ14" s="80">
        <f t="shared" si="10"/>
        <v>4681.6000000000004</v>
      </c>
      <c r="CA14" s="103"/>
      <c r="CB14" s="103"/>
      <c r="CC14" s="101"/>
      <c r="CD14" s="99"/>
      <c r="CE14" s="101"/>
      <c r="CF14" s="99"/>
      <c r="CG14" s="99"/>
      <c r="CH14" s="102"/>
      <c r="CI14" s="98"/>
      <c r="CJ14" s="101"/>
      <c r="CK14" s="101"/>
      <c r="CL14" s="101"/>
      <c r="CM14" s="101"/>
      <c r="CN14" s="101"/>
      <c r="CO14" s="102"/>
      <c r="CP14" s="80">
        <f t="shared" si="11"/>
        <v>0</v>
      </c>
      <c r="CQ14" s="103"/>
      <c r="CR14" s="102"/>
      <c r="CS14" s="98"/>
      <c r="CT14" s="101"/>
      <c r="CU14" s="102"/>
      <c r="CV14" s="102"/>
      <c r="CW14" s="80">
        <f t="shared" si="12"/>
        <v>0</v>
      </c>
      <c r="CX14" s="105"/>
      <c r="CY14" s="101"/>
      <c r="CZ14" s="101"/>
      <c r="DA14" s="101"/>
      <c r="DB14" s="102"/>
      <c r="DC14" s="80">
        <f t="shared" si="13"/>
        <v>0</v>
      </c>
      <c r="DD14" s="80">
        <f t="shared" si="14"/>
        <v>0</v>
      </c>
      <c r="DE14" s="102"/>
      <c r="DF14" s="102"/>
      <c r="DG14" s="106"/>
      <c r="DH14" s="102"/>
      <c r="DI14" s="102"/>
      <c r="DJ14" s="82">
        <f t="shared" si="15"/>
        <v>0</v>
      </c>
      <c r="DK14" s="99"/>
      <c r="DL14" s="102"/>
      <c r="DM14" s="102"/>
      <c r="DN14" s="102"/>
      <c r="DO14" s="102"/>
      <c r="DP14" s="80">
        <f t="shared" si="16"/>
        <v>0</v>
      </c>
      <c r="DQ14" s="80">
        <f t="shared" si="17"/>
        <v>4681.6000000000004</v>
      </c>
      <c r="DR14" s="99"/>
      <c r="DS14" s="101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80">
        <f t="shared" si="18"/>
        <v>0</v>
      </c>
      <c r="EG14" s="80">
        <f t="shared" si="19"/>
        <v>4681.6000000000004</v>
      </c>
      <c r="EH14" s="78"/>
      <c r="EI14" s="107"/>
      <c r="EJ14" s="95"/>
      <c r="EK14" s="12"/>
      <c r="EL14" s="95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</row>
    <row r="15" spans="1:253" ht="13.5" thickBot="1" x14ac:dyDescent="0.25">
      <c r="A15" s="110" t="s">
        <v>95</v>
      </c>
      <c r="B15" s="109"/>
      <c r="C15" s="97">
        <v>305846.12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80">
        <f t="shared" si="0"/>
        <v>305846.12</v>
      </c>
      <c r="Y15" s="97"/>
      <c r="Z15" s="97"/>
      <c r="AA15" s="97"/>
      <c r="AB15" s="97"/>
      <c r="AC15" s="97"/>
      <c r="AD15" s="97"/>
      <c r="AE15" s="97"/>
      <c r="AF15" s="97"/>
      <c r="AG15" s="80">
        <f t="shared" si="1"/>
        <v>0</v>
      </c>
      <c r="AH15" s="80">
        <f t="shared" si="2"/>
        <v>305846.12</v>
      </c>
      <c r="AI15" s="98">
        <v>217875.52</v>
      </c>
      <c r="AJ15" s="99"/>
      <c r="AK15" s="100"/>
      <c r="AL15" s="80">
        <f t="shared" si="3"/>
        <v>217875.52</v>
      </c>
      <c r="AM15" s="101">
        <v>92593</v>
      </c>
      <c r="AN15" s="102"/>
      <c r="AO15" s="102"/>
      <c r="AP15" s="80">
        <f t="shared" si="4"/>
        <v>92593</v>
      </c>
      <c r="AQ15" s="101"/>
      <c r="AR15" s="102"/>
      <c r="AS15" s="101"/>
      <c r="AT15" s="102"/>
      <c r="AU15" s="80">
        <f t="shared" si="5"/>
        <v>0</v>
      </c>
      <c r="AV15" s="104"/>
      <c r="AW15" s="103"/>
      <c r="AX15" s="101"/>
      <c r="AY15" s="102"/>
      <c r="AZ15" s="80">
        <f t="shared" si="6"/>
        <v>0</v>
      </c>
      <c r="BA15" s="98"/>
      <c r="BB15" s="101"/>
      <c r="BC15" s="101"/>
      <c r="BD15" s="101"/>
      <c r="BE15" s="101"/>
      <c r="BF15" s="101"/>
      <c r="BG15" s="102"/>
      <c r="BH15" s="80">
        <f t="shared" si="7"/>
        <v>0</v>
      </c>
      <c r="BI15" s="99"/>
      <c r="BJ15" s="159"/>
      <c r="BK15" s="101"/>
      <c r="BL15" s="101"/>
      <c r="BM15" s="160"/>
      <c r="BN15" s="148">
        <f t="shared" si="8"/>
        <v>0</v>
      </c>
      <c r="BO15" s="106"/>
      <c r="BP15" s="159"/>
      <c r="BQ15" s="101"/>
      <c r="BR15" s="101"/>
      <c r="BS15" s="101"/>
      <c r="BT15" s="101"/>
      <c r="BU15" s="101"/>
      <c r="BV15" s="101"/>
      <c r="BW15" s="101"/>
      <c r="BX15" s="160"/>
      <c r="BY15" s="148">
        <f t="shared" si="9"/>
        <v>0</v>
      </c>
      <c r="BZ15" s="80">
        <f t="shared" si="10"/>
        <v>0</v>
      </c>
      <c r="CA15" s="103"/>
      <c r="CB15" s="103"/>
      <c r="CC15" s="101"/>
      <c r="CD15" s="99"/>
      <c r="CE15" s="101">
        <v>1443.72</v>
      </c>
      <c r="CF15" s="99"/>
      <c r="CG15" s="99"/>
      <c r="CH15" s="102"/>
      <c r="CI15" s="98"/>
      <c r="CJ15" s="101"/>
      <c r="CK15" s="101"/>
      <c r="CL15" s="101"/>
      <c r="CM15" s="101"/>
      <c r="CN15" s="101"/>
      <c r="CO15" s="102"/>
      <c r="CP15" s="80">
        <f t="shared" si="11"/>
        <v>0</v>
      </c>
      <c r="CQ15" s="103"/>
      <c r="CR15" s="102"/>
      <c r="CS15" s="98"/>
      <c r="CT15" s="101"/>
      <c r="CU15" s="102"/>
      <c r="CV15" s="102"/>
      <c r="CW15" s="80">
        <f t="shared" si="12"/>
        <v>0</v>
      </c>
      <c r="CX15" s="105"/>
      <c r="CY15" s="101"/>
      <c r="CZ15" s="101"/>
      <c r="DA15" s="101"/>
      <c r="DB15" s="102"/>
      <c r="DC15" s="80">
        <f t="shared" si="13"/>
        <v>0</v>
      </c>
      <c r="DD15" s="80">
        <f t="shared" si="14"/>
        <v>0</v>
      </c>
      <c r="DE15" s="102"/>
      <c r="DF15" s="102"/>
      <c r="DG15" s="106"/>
      <c r="DH15" s="102"/>
      <c r="DI15" s="102"/>
      <c r="DJ15" s="82">
        <f t="shared" si="15"/>
        <v>0</v>
      </c>
      <c r="DK15" s="99"/>
      <c r="DL15" s="102"/>
      <c r="DM15" s="102"/>
      <c r="DN15" s="102"/>
      <c r="DO15" s="102"/>
      <c r="DP15" s="80">
        <f t="shared" si="16"/>
        <v>0</v>
      </c>
      <c r="DQ15" s="80">
        <f t="shared" si="17"/>
        <v>311912.24</v>
      </c>
      <c r="DR15" s="99"/>
      <c r="DS15" s="99"/>
      <c r="DT15" s="101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80">
        <f t="shared" si="18"/>
        <v>0</v>
      </c>
      <c r="EG15" s="80">
        <f t="shared" si="19"/>
        <v>311912.24</v>
      </c>
      <c r="EH15" s="78"/>
      <c r="EI15" s="107"/>
      <c r="EJ15" s="95"/>
      <c r="EK15" s="12"/>
      <c r="EL15" s="95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</row>
    <row r="16" spans="1:253" ht="13.5" thickBot="1" x14ac:dyDescent="0.25">
      <c r="A16" s="110" t="s">
        <v>96</v>
      </c>
      <c r="B16" s="109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80">
        <f t="shared" si="0"/>
        <v>0</v>
      </c>
      <c r="Y16" s="97"/>
      <c r="Z16" s="97"/>
      <c r="AA16" s="97"/>
      <c r="AB16" s="97"/>
      <c r="AC16" s="97"/>
      <c r="AD16" s="97"/>
      <c r="AE16" s="97"/>
      <c r="AF16" s="97"/>
      <c r="AG16" s="80">
        <f t="shared" si="1"/>
        <v>0</v>
      </c>
      <c r="AH16" s="80">
        <f t="shared" si="2"/>
        <v>0</v>
      </c>
      <c r="AI16" s="98"/>
      <c r="AJ16" s="99"/>
      <c r="AK16" s="100"/>
      <c r="AL16" s="80">
        <f t="shared" si="3"/>
        <v>0</v>
      </c>
      <c r="AM16" s="101">
        <v>713.82</v>
      </c>
      <c r="AN16" s="102"/>
      <c r="AO16" s="102"/>
      <c r="AP16" s="80">
        <f t="shared" si="4"/>
        <v>713.82</v>
      </c>
      <c r="AQ16" s="101"/>
      <c r="AR16" s="102"/>
      <c r="AS16" s="101"/>
      <c r="AT16" s="102"/>
      <c r="AU16" s="80">
        <f t="shared" si="5"/>
        <v>0</v>
      </c>
      <c r="AV16" s="104"/>
      <c r="AW16" s="103">
        <v>305846.12</v>
      </c>
      <c r="AX16" s="101"/>
      <c r="AY16" s="102"/>
      <c r="AZ16" s="80">
        <f t="shared" si="6"/>
        <v>305846.12</v>
      </c>
      <c r="BA16" s="98"/>
      <c r="BB16" s="101"/>
      <c r="BC16" s="101"/>
      <c r="BD16" s="101"/>
      <c r="BE16" s="101"/>
      <c r="BF16" s="101"/>
      <c r="BG16" s="102"/>
      <c r="BH16" s="80">
        <f t="shared" si="7"/>
        <v>0</v>
      </c>
      <c r="BI16" s="99"/>
      <c r="BJ16" s="159"/>
      <c r="BK16" s="101"/>
      <c r="BL16" s="101"/>
      <c r="BM16" s="160"/>
      <c r="BN16" s="148">
        <f t="shared" si="8"/>
        <v>0</v>
      </c>
      <c r="BO16" s="106"/>
      <c r="BP16" s="159">
        <v>29219.02</v>
      </c>
      <c r="BQ16" s="101"/>
      <c r="BR16" s="101"/>
      <c r="BS16" s="101"/>
      <c r="BT16" s="101"/>
      <c r="BU16" s="101"/>
      <c r="BV16" s="101"/>
      <c r="BW16" s="101"/>
      <c r="BX16" s="160"/>
      <c r="BY16" s="148">
        <f t="shared" si="9"/>
        <v>29219.02</v>
      </c>
      <c r="BZ16" s="80">
        <f t="shared" si="10"/>
        <v>29219.02</v>
      </c>
      <c r="CA16" s="103"/>
      <c r="CB16" s="103"/>
      <c r="CC16" s="101"/>
      <c r="CD16" s="99"/>
      <c r="CE16" s="101"/>
      <c r="CF16" s="99"/>
      <c r="CG16" s="99"/>
      <c r="CH16" s="102"/>
      <c r="CI16" s="98"/>
      <c r="CJ16" s="101"/>
      <c r="CK16" s="101"/>
      <c r="CL16" s="101"/>
      <c r="CM16" s="101"/>
      <c r="CN16" s="101"/>
      <c r="CO16" s="102"/>
      <c r="CP16" s="80">
        <f t="shared" si="11"/>
        <v>0</v>
      </c>
      <c r="CQ16" s="103"/>
      <c r="CR16" s="102"/>
      <c r="CS16" s="98"/>
      <c r="CT16" s="101"/>
      <c r="CU16" s="102"/>
      <c r="CV16" s="102"/>
      <c r="CW16" s="80">
        <f t="shared" si="12"/>
        <v>0</v>
      </c>
      <c r="CX16" s="105"/>
      <c r="CY16" s="101"/>
      <c r="CZ16" s="101"/>
      <c r="DA16" s="101"/>
      <c r="DB16" s="102"/>
      <c r="DC16" s="80">
        <f t="shared" si="13"/>
        <v>0</v>
      </c>
      <c r="DD16" s="80">
        <f t="shared" si="14"/>
        <v>0</v>
      </c>
      <c r="DE16" s="102"/>
      <c r="DF16" s="102"/>
      <c r="DG16" s="106"/>
      <c r="DH16" s="102"/>
      <c r="DI16" s="102"/>
      <c r="DJ16" s="82">
        <f t="shared" si="15"/>
        <v>0</v>
      </c>
      <c r="DK16" s="99"/>
      <c r="DL16" s="102"/>
      <c r="DM16" s="102"/>
      <c r="DN16" s="102"/>
      <c r="DO16" s="102"/>
      <c r="DP16" s="80">
        <f t="shared" si="16"/>
        <v>0</v>
      </c>
      <c r="DQ16" s="80">
        <f t="shared" si="17"/>
        <v>335778.96</v>
      </c>
      <c r="DS16" s="99"/>
      <c r="DT16" s="101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80">
        <f t="shared" si="18"/>
        <v>0</v>
      </c>
      <c r="EG16" s="80">
        <f t="shared" si="19"/>
        <v>335778.96</v>
      </c>
      <c r="EH16" s="78"/>
      <c r="EI16" s="108"/>
      <c r="EJ16" s="95"/>
      <c r="EK16" s="12"/>
      <c r="EL16" s="95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</row>
    <row r="17" spans="1:253" ht="13.5" thickBot="1" x14ac:dyDescent="0.25">
      <c r="A17" s="110" t="s">
        <v>97</v>
      </c>
      <c r="B17" s="109"/>
      <c r="C17" s="97">
        <v>2023.71</v>
      </c>
      <c r="D17" s="97">
        <v>-13327.39</v>
      </c>
      <c r="E17" s="97">
        <v>13327.39</v>
      </c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80">
        <f t="shared" si="0"/>
        <v>2023.71</v>
      </c>
      <c r="Y17" s="97"/>
      <c r="Z17" s="97"/>
      <c r="AA17" s="97"/>
      <c r="AB17" s="97"/>
      <c r="AC17" s="97"/>
      <c r="AD17" s="97"/>
      <c r="AE17" s="97"/>
      <c r="AF17" s="97"/>
      <c r="AG17" s="80">
        <f t="shared" si="1"/>
        <v>0</v>
      </c>
      <c r="AH17" s="80">
        <f t="shared" si="2"/>
        <v>2023.71</v>
      </c>
      <c r="AI17" s="98"/>
      <c r="AJ17" s="99"/>
      <c r="AK17" s="100"/>
      <c r="AL17" s="80">
        <f t="shared" si="3"/>
        <v>0</v>
      </c>
      <c r="AM17" s="101"/>
      <c r="AN17" s="102">
        <v>3490.14</v>
      </c>
      <c r="AO17" s="102"/>
      <c r="AP17" s="80">
        <f t="shared" si="4"/>
        <v>3490.14</v>
      </c>
      <c r="AQ17" s="101"/>
      <c r="AR17" s="102"/>
      <c r="AS17" s="101"/>
      <c r="AT17" s="102">
        <v>13327.39</v>
      </c>
      <c r="AU17" s="80">
        <f t="shared" si="5"/>
        <v>13327.39</v>
      </c>
      <c r="AV17" s="104"/>
      <c r="AW17" s="103"/>
      <c r="AX17" s="101"/>
      <c r="AY17" s="102"/>
      <c r="AZ17" s="80">
        <f t="shared" si="6"/>
        <v>0</v>
      </c>
      <c r="BA17" s="98"/>
      <c r="BB17" s="101"/>
      <c r="BC17" s="101"/>
      <c r="BD17" s="101"/>
      <c r="BE17" s="101"/>
      <c r="BF17" s="101"/>
      <c r="BG17" s="102"/>
      <c r="BH17" s="80">
        <f t="shared" si="7"/>
        <v>0</v>
      </c>
      <c r="BI17" s="99"/>
      <c r="BJ17" s="159"/>
      <c r="BK17" s="101"/>
      <c r="BL17" s="101"/>
      <c r="BM17" s="160"/>
      <c r="BN17" s="148">
        <f t="shared" si="8"/>
        <v>0</v>
      </c>
      <c r="BO17" s="106"/>
      <c r="BP17" s="159"/>
      <c r="BQ17" s="101"/>
      <c r="BR17" s="101"/>
      <c r="BS17" s="101"/>
      <c r="BT17" s="101"/>
      <c r="BU17" s="101"/>
      <c r="BV17" s="101"/>
      <c r="BW17" s="101"/>
      <c r="BX17" s="160"/>
      <c r="BY17" s="148">
        <f t="shared" si="9"/>
        <v>0</v>
      </c>
      <c r="BZ17" s="80">
        <f t="shared" si="10"/>
        <v>0</v>
      </c>
      <c r="CA17" s="103"/>
      <c r="CB17" s="103"/>
      <c r="CC17" s="101"/>
      <c r="CD17" s="99"/>
      <c r="CE17" s="101"/>
      <c r="CF17" s="99"/>
      <c r="CG17" s="99"/>
      <c r="CH17" s="102"/>
      <c r="CI17" s="98"/>
      <c r="CJ17" s="101"/>
      <c r="CK17" s="101"/>
      <c r="CL17" s="101"/>
      <c r="CM17" s="101"/>
      <c r="CN17" s="101"/>
      <c r="CO17" s="102"/>
      <c r="CP17" s="80">
        <f t="shared" si="11"/>
        <v>0</v>
      </c>
      <c r="CQ17" s="103"/>
      <c r="CR17" s="102"/>
      <c r="CS17" s="98"/>
      <c r="CT17" s="101"/>
      <c r="CU17" s="102"/>
      <c r="CV17" s="102"/>
      <c r="CW17" s="80">
        <f t="shared" si="12"/>
        <v>0</v>
      </c>
      <c r="CX17" s="105"/>
      <c r="CY17" s="101"/>
      <c r="CZ17" s="101"/>
      <c r="DA17" s="101"/>
      <c r="DB17" s="102"/>
      <c r="DC17" s="80">
        <f t="shared" si="13"/>
        <v>0</v>
      </c>
      <c r="DD17" s="80">
        <f t="shared" si="14"/>
        <v>0</v>
      </c>
      <c r="DE17" s="102"/>
      <c r="DF17" s="102"/>
      <c r="DG17" s="106"/>
      <c r="DH17" s="102"/>
      <c r="DI17" s="102"/>
      <c r="DJ17" s="82">
        <f t="shared" si="15"/>
        <v>0</v>
      </c>
      <c r="DK17" s="99"/>
      <c r="DL17" s="102"/>
      <c r="DM17" s="102"/>
      <c r="DN17" s="102"/>
      <c r="DO17" s="102"/>
      <c r="DP17" s="80">
        <f t="shared" si="16"/>
        <v>0</v>
      </c>
      <c r="DQ17" s="80">
        <f t="shared" si="17"/>
        <v>16817.53</v>
      </c>
      <c r="DS17" s="99"/>
      <c r="DT17" s="101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80">
        <f t="shared" si="18"/>
        <v>0</v>
      </c>
      <c r="EG17" s="80">
        <f t="shared" si="19"/>
        <v>16817.53</v>
      </c>
      <c r="EH17" s="78"/>
      <c r="EI17" s="12"/>
      <c r="EJ17" s="95"/>
      <c r="EK17" s="12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</row>
    <row r="18" spans="1:253" ht="13.5" thickBot="1" x14ac:dyDescent="0.25">
      <c r="A18" s="110" t="s">
        <v>98</v>
      </c>
      <c r="B18" s="109"/>
      <c r="C18" s="97"/>
      <c r="D18" s="97">
        <v>-9720</v>
      </c>
      <c r="E18" s="97">
        <v>9720</v>
      </c>
      <c r="F18" s="97">
        <v>772361.6</v>
      </c>
      <c r="G18" s="97"/>
      <c r="H18" s="97">
        <v>461645.09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80">
        <f t="shared" si="0"/>
        <v>1234006.69</v>
      </c>
      <c r="Y18" s="97"/>
      <c r="Z18" s="97"/>
      <c r="AA18" s="97"/>
      <c r="AB18" s="97"/>
      <c r="AC18" s="97"/>
      <c r="AD18" s="97"/>
      <c r="AE18" s="97"/>
      <c r="AF18" s="97"/>
      <c r="AG18" s="80">
        <f t="shared" si="1"/>
        <v>0</v>
      </c>
      <c r="AH18" s="80">
        <f t="shared" si="2"/>
        <v>1234006.69</v>
      </c>
      <c r="AI18" s="98"/>
      <c r="AJ18" s="99"/>
      <c r="AK18" s="100"/>
      <c r="AL18" s="80">
        <f t="shared" si="3"/>
        <v>0</v>
      </c>
      <c r="AM18" s="101"/>
      <c r="AN18" s="102"/>
      <c r="AO18" s="102"/>
      <c r="AP18" s="80">
        <f t="shared" si="4"/>
        <v>0</v>
      </c>
      <c r="AQ18" s="101"/>
      <c r="AR18" s="102"/>
      <c r="AS18" s="101">
        <v>2023.71</v>
      </c>
      <c r="AT18" s="102"/>
      <c r="AU18" s="80">
        <f t="shared" si="5"/>
        <v>2023.71</v>
      </c>
      <c r="AV18" s="104"/>
      <c r="AW18" s="103"/>
      <c r="AX18" s="101"/>
      <c r="AY18" s="102"/>
      <c r="AZ18" s="80">
        <f t="shared" si="6"/>
        <v>0</v>
      </c>
      <c r="BA18" s="98"/>
      <c r="BB18" s="101"/>
      <c r="BC18" s="101"/>
      <c r="BD18" s="101"/>
      <c r="BE18" s="101"/>
      <c r="BF18" s="101"/>
      <c r="BG18" s="102"/>
      <c r="BH18" s="80">
        <f t="shared" si="7"/>
        <v>0</v>
      </c>
      <c r="BI18" s="99"/>
      <c r="BJ18" s="159"/>
      <c r="BK18" s="101"/>
      <c r="BL18" s="101">
        <v>9720</v>
      </c>
      <c r="BM18" s="160"/>
      <c r="BN18" s="148">
        <f t="shared" si="8"/>
        <v>9720</v>
      </c>
      <c r="BO18" s="106"/>
      <c r="BP18" s="159"/>
      <c r="BQ18" s="101"/>
      <c r="BR18" s="101"/>
      <c r="BS18" s="101"/>
      <c r="BT18" s="101"/>
      <c r="BU18" s="101"/>
      <c r="BV18" s="101"/>
      <c r="BW18" s="101"/>
      <c r="BX18" s="160"/>
      <c r="BY18" s="148">
        <f t="shared" si="9"/>
        <v>0</v>
      </c>
      <c r="BZ18" s="80">
        <f t="shared" si="10"/>
        <v>9720</v>
      </c>
      <c r="CA18" s="103"/>
      <c r="CB18" s="103"/>
      <c r="CC18" s="101"/>
      <c r="CD18" s="99"/>
      <c r="CE18" s="101"/>
      <c r="CF18" s="99"/>
      <c r="CG18" s="99"/>
      <c r="CH18" s="102"/>
      <c r="CI18" s="98"/>
      <c r="CJ18" s="101"/>
      <c r="CK18" s="101"/>
      <c r="CL18" s="101"/>
      <c r="CM18" s="101"/>
      <c r="CN18" s="101"/>
      <c r="CO18" s="102"/>
      <c r="CP18" s="80">
        <f t="shared" si="11"/>
        <v>0</v>
      </c>
      <c r="CQ18" s="103"/>
      <c r="CR18" s="102"/>
      <c r="CS18" s="98"/>
      <c r="CT18" s="101"/>
      <c r="CU18" s="102"/>
      <c r="CV18" s="102"/>
      <c r="CW18" s="80">
        <f t="shared" si="12"/>
        <v>0</v>
      </c>
      <c r="CX18" s="105"/>
      <c r="CY18" s="101"/>
      <c r="CZ18" s="101"/>
      <c r="DA18" s="101"/>
      <c r="DB18" s="102"/>
      <c r="DC18" s="80">
        <f t="shared" si="13"/>
        <v>0</v>
      </c>
      <c r="DD18" s="80">
        <f t="shared" si="14"/>
        <v>0</v>
      </c>
      <c r="DE18" s="102"/>
      <c r="DF18" s="102"/>
      <c r="DG18" s="106"/>
      <c r="DH18" s="102"/>
      <c r="DI18" s="102"/>
      <c r="DJ18" s="82">
        <f t="shared" si="15"/>
        <v>0</v>
      </c>
      <c r="DK18" s="99"/>
      <c r="DL18" s="102"/>
      <c r="DM18" s="102"/>
      <c r="DN18" s="102"/>
      <c r="DO18" s="102"/>
      <c r="DP18" s="80">
        <f t="shared" si="16"/>
        <v>0</v>
      </c>
      <c r="DQ18" s="80">
        <f t="shared" si="17"/>
        <v>11743.71</v>
      </c>
      <c r="DS18" s="99"/>
      <c r="DT18" s="101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80">
        <f t="shared" si="18"/>
        <v>0</v>
      </c>
      <c r="EG18" s="80">
        <f t="shared" si="19"/>
        <v>11743.71</v>
      </c>
      <c r="EH18" s="78"/>
      <c r="EI18" s="12"/>
      <c r="EJ18" s="95"/>
      <c r="EK18" s="111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</row>
    <row r="19" spans="1:253" ht="13.5" thickBot="1" x14ac:dyDescent="0.25">
      <c r="A19" s="110" t="s">
        <v>99</v>
      </c>
      <c r="B19" s="109"/>
      <c r="C19" s="97"/>
      <c r="D19" s="97">
        <v>2671303.8199999998</v>
      </c>
      <c r="E19" s="97">
        <v>91350</v>
      </c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80">
        <f t="shared" si="0"/>
        <v>2762653.82</v>
      </c>
      <c r="Y19" s="97"/>
      <c r="Z19" s="97"/>
      <c r="AA19" s="97"/>
      <c r="AB19" s="97"/>
      <c r="AC19" s="97"/>
      <c r="AD19" s="97"/>
      <c r="AE19" s="99"/>
      <c r="AF19" s="97"/>
      <c r="AG19" s="80">
        <f t="shared" si="1"/>
        <v>0</v>
      </c>
      <c r="AH19" s="80">
        <f t="shared" si="2"/>
        <v>2762653.82</v>
      </c>
      <c r="AI19" s="98"/>
      <c r="AJ19" s="99"/>
      <c r="AK19" s="100"/>
      <c r="AL19" s="80">
        <f t="shared" si="3"/>
        <v>0</v>
      </c>
      <c r="AM19" s="101"/>
      <c r="AN19" s="102"/>
      <c r="AO19" s="102"/>
      <c r="AP19" s="80">
        <f t="shared" si="4"/>
        <v>0</v>
      </c>
      <c r="AQ19" s="101"/>
      <c r="AR19" s="102"/>
      <c r="AS19" s="101"/>
      <c r="AT19" s="102"/>
      <c r="AU19" s="80">
        <f t="shared" si="5"/>
        <v>0</v>
      </c>
      <c r="AV19" s="104"/>
      <c r="AW19" s="103"/>
      <c r="AX19" s="101"/>
      <c r="AY19" s="102"/>
      <c r="AZ19" s="80">
        <f t="shared" si="6"/>
        <v>0</v>
      </c>
      <c r="BA19" s="98"/>
      <c r="BB19" s="101"/>
      <c r="BC19" s="101"/>
      <c r="BD19" s="101"/>
      <c r="BE19" s="101"/>
      <c r="BF19" s="101"/>
      <c r="BG19" s="102"/>
      <c r="BH19" s="80">
        <f t="shared" si="7"/>
        <v>0</v>
      </c>
      <c r="BI19" s="99"/>
      <c r="BJ19" s="159"/>
      <c r="BK19" s="101"/>
      <c r="BL19" s="101">
        <v>27000</v>
      </c>
      <c r="BM19" s="160"/>
      <c r="BN19" s="148">
        <f t="shared" si="8"/>
        <v>27000</v>
      </c>
      <c r="BO19" s="106"/>
      <c r="BP19" s="159"/>
      <c r="BQ19" s="101"/>
      <c r="BR19" s="101"/>
      <c r="BS19" s="101"/>
      <c r="BT19" s="101"/>
      <c r="BU19" s="101"/>
      <c r="BV19" s="101"/>
      <c r="BW19" s="101"/>
      <c r="BX19" s="160"/>
      <c r="BY19" s="148">
        <f t="shared" si="9"/>
        <v>0</v>
      </c>
      <c r="BZ19" s="80">
        <f t="shared" si="10"/>
        <v>27000</v>
      </c>
      <c r="CA19" s="103"/>
      <c r="CB19" s="103"/>
      <c r="CC19" s="101"/>
      <c r="CD19" s="99"/>
      <c r="CE19" s="101"/>
      <c r="CF19" s="99"/>
      <c r="CG19" s="99"/>
      <c r="CH19" s="102"/>
      <c r="CI19" s="98"/>
      <c r="CJ19" s="101"/>
      <c r="CK19" s="101"/>
      <c r="CL19" s="101"/>
      <c r="CM19" s="101"/>
      <c r="CN19" s="101"/>
      <c r="CO19" s="102"/>
      <c r="CP19" s="80">
        <f t="shared" si="11"/>
        <v>0</v>
      </c>
      <c r="CQ19" s="103">
        <v>64350</v>
      </c>
      <c r="CR19" s="102"/>
      <c r="CS19" s="98"/>
      <c r="CT19" s="101"/>
      <c r="CU19" s="102"/>
      <c r="CV19" s="102"/>
      <c r="CW19" s="80">
        <f t="shared" si="12"/>
        <v>0</v>
      </c>
      <c r="CX19" s="105"/>
      <c r="CY19" s="101"/>
      <c r="CZ19" s="101"/>
      <c r="DA19" s="101"/>
      <c r="DB19" s="102"/>
      <c r="DC19" s="80">
        <f t="shared" si="13"/>
        <v>0</v>
      </c>
      <c r="DD19" s="80">
        <f t="shared" si="14"/>
        <v>0</v>
      </c>
      <c r="DE19" s="102"/>
      <c r="DF19" s="102"/>
      <c r="DG19" s="106"/>
      <c r="DH19" s="102"/>
      <c r="DI19" s="102"/>
      <c r="DJ19" s="82">
        <f t="shared" si="15"/>
        <v>0</v>
      </c>
      <c r="DK19" s="99"/>
      <c r="DL19" s="102"/>
      <c r="DM19" s="102"/>
      <c r="DN19" s="102"/>
      <c r="DO19" s="102">
        <v>1304</v>
      </c>
      <c r="DP19" s="80">
        <f t="shared" si="16"/>
        <v>1304</v>
      </c>
      <c r="DQ19" s="80">
        <f t="shared" si="17"/>
        <v>92654</v>
      </c>
      <c r="DS19" s="99"/>
      <c r="DT19" s="101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80">
        <f t="shared" si="18"/>
        <v>0</v>
      </c>
      <c r="EG19" s="80">
        <f t="shared" si="19"/>
        <v>92654</v>
      </c>
      <c r="EH19" s="78"/>
      <c r="EI19" s="12"/>
      <c r="EJ19" s="95"/>
      <c r="EK19" s="111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</row>
    <row r="20" spans="1:253" ht="13.5" thickBot="1" x14ac:dyDescent="0.25">
      <c r="A20" s="110" t="s">
        <v>100</v>
      </c>
      <c r="B20" s="109"/>
      <c r="C20" s="97">
        <v>47415.03</v>
      </c>
      <c r="D20" s="97">
        <v>-427617.5</v>
      </c>
      <c r="E20" s="97">
        <v>427617.5</v>
      </c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80">
        <f t="shared" si="0"/>
        <v>47415.03</v>
      </c>
      <c r="Y20" s="97"/>
      <c r="Z20" s="97"/>
      <c r="AA20" s="97"/>
      <c r="AB20" s="97"/>
      <c r="AC20" s="97"/>
      <c r="AD20" s="97"/>
      <c r="AE20" s="97"/>
      <c r="AF20" s="97"/>
      <c r="AG20" s="80">
        <f t="shared" si="1"/>
        <v>0</v>
      </c>
      <c r="AH20" s="80">
        <f t="shared" si="2"/>
        <v>47415.03</v>
      </c>
      <c r="AI20" s="98"/>
      <c r="AJ20" s="99">
        <v>845520.64</v>
      </c>
      <c r="AK20" s="100">
        <v>76388</v>
      </c>
      <c r="AL20" s="80">
        <f t="shared" si="3"/>
        <v>921908.64</v>
      </c>
      <c r="AM20" s="101"/>
      <c r="AN20" s="102">
        <v>391628.15</v>
      </c>
      <c r="AO20" s="102">
        <v>1767.11</v>
      </c>
      <c r="AP20" s="80">
        <f t="shared" si="4"/>
        <v>393395.26</v>
      </c>
      <c r="AQ20" s="101"/>
      <c r="AR20" s="102"/>
      <c r="AS20" s="101"/>
      <c r="AT20" s="102"/>
      <c r="AU20" s="80">
        <f t="shared" si="5"/>
        <v>0</v>
      </c>
      <c r="AV20" s="104"/>
      <c r="AW20" s="103"/>
      <c r="AX20" s="101"/>
      <c r="AY20" s="102"/>
      <c r="AZ20" s="80">
        <f t="shared" si="6"/>
        <v>0</v>
      </c>
      <c r="BA20" s="98"/>
      <c r="BB20" s="101"/>
      <c r="BC20" s="101"/>
      <c r="BD20" s="101"/>
      <c r="BE20" s="101"/>
      <c r="BF20" s="101"/>
      <c r="BG20" s="102"/>
      <c r="BH20" s="80">
        <f t="shared" si="7"/>
        <v>0</v>
      </c>
      <c r="BI20" s="99"/>
      <c r="BJ20" s="159"/>
      <c r="BK20" s="101"/>
      <c r="BL20" s="101">
        <v>221977.5</v>
      </c>
      <c r="BM20" s="160"/>
      <c r="BN20" s="148">
        <f t="shared" si="8"/>
        <v>221977.5</v>
      </c>
      <c r="BO20" s="106"/>
      <c r="BP20" s="159"/>
      <c r="BQ20" s="101"/>
      <c r="BR20" s="101"/>
      <c r="BS20" s="101"/>
      <c r="BT20" s="101"/>
      <c r="BU20" s="101"/>
      <c r="BV20" s="101"/>
      <c r="BW20" s="101"/>
      <c r="BX20" s="160"/>
      <c r="BY20" s="148">
        <f t="shared" si="9"/>
        <v>0</v>
      </c>
      <c r="BZ20" s="80">
        <f t="shared" si="10"/>
        <v>221977.5</v>
      </c>
      <c r="CA20" s="103"/>
      <c r="CB20" s="103"/>
      <c r="CC20" s="101"/>
      <c r="CD20" s="99"/>
      <c r="CE20" s="101"/>
      <c r="CF20" s="99"/>
      <c r="CG20" s="99"/>
      <c r="CH20" s="102"/>
      <c r="CI20" s="98"/>
      <c r="CJ20" s="101"/>
      <c r="CK20" s="101"/>
      <c r="CL20" s="101"/>
      <c r="CM20" s="101"/>
      <c r="CN20" s="101"/>
      <c r="CO20" s="102"/>
      <c r="CP20" s="80">
        <f t="shared" si="11"/>
        <v>0</v>
      </c>
      <c r="CQ20" s="103">
        <v>143130</v>
      </c>
      <c r="CR20" s="102"/>
      <c r="CS20" s="98">
        <v>62510</v>
      </c>
      <c r="CT20" s="101"/>
      <c r="CU20" s="102"/>
      <c r="CV20" s="102"/>
      <c r="CW20" s="80">
        <f t="shared" si="12"/>
        <v>62510</v>
      </c>
      <c r="CX20" s="105"/>
      <c r="CY20" s="101"/>
      <c r="CZ20" s="101"/>
      <c r="DA20" s="101"/>
      <c r="DB20" s="102"/>
      <c r="DC20" s="80">
        <f t="shared" si="13"/>
        <v>0</v>
      </c>
      <c r="DD20" s="80">
        <f t="shared" si="14"/>
        <v>62510</v>
      </c>
      <c r="DE20" s="102"/>
      <c r="DF20" s="102"/>
      <c r="DG20" s="106"/>
      <c r="DH20" s="102"/>
      <c r="DI20" s="102"/>
      <c r="DJ20" s="82">
        <f t="shared" si="15"/>
        <v>0</v>
      </c>
      <c r="DK20" s="99"/>
      <c r="DL20" s="102"/>
      <c r="DM20" s="102"/>
      <c r="DN20" s="102"/>
      <c r="DO20" s="102"/>
      <c r="DP20" s="80">
        <f t="shared" si="16"/>
        <v>0</v>
      </c>
      <c r="DQ20" s="80">
        <f t="shared" si="17"/>
        <v>1742921.4</v>
      </c>
      <c r="DS20" s="99"/>
      <c r="DT20" s="101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80">
        <f t="shared" si="18"/>
        <v>0</v>
      </c>
      <c r="EG20" s="80">
        <f t="shared" si="19"/>
        <v>1742921.4</v>
      </c>
      <c r="EH20" s="78"/>
      <c r="EI20" s="107"/>
      <c r="EJ20" s="95"/>
      <c r="EK20" s="111"/>
      <c r="EL20" s="111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</row>
    <row r="21" spans="1:253" ht="13.5" thickBot="1" x14ac:dyDescent="0.25">
      <c r="A21" s="110" t="s">
        <v>101</v>
      </c>
      <c r="B21" s="109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80">
        <f t="shared" si="0"/>
        <v>0</v>
      </c>
      <c r="Y21" s="97"/>
      <c r="Z21" s="97"/>
      <c r="AA21" s="97"/>
      <c r="AB21" s="97"/>
      <c r="AC21" s="97"/>
      <c r="AD21" s="97"/>
      <c r="AE21" s="97"/>
      <c r="AF21" s="97"/>
      <c r="AG21" s="80">
        <f t="shared" si="1"/>
        <v>0</v>
      </c>
      <c r="AH21" s="80">
        <f t="shared" si="2"/>
        <v>0</v>
      </c>
      <c r="AI21" s="98"/>
      <c r="AJ21" s="118"/>
      <c r="AK21" s="100"/>
      <c r="AL21" s="80">
        <f t="shared" si="3"/>
        <v>0</v>
      </c>
      <c r="AM21" s="101"/>
      <c r="AN21" s="102"/>
      <c r="AO21" s="102"/>
      <c r="AP21" s="80">
        <f t="shared" si="4"/>
        <v>0</v>
      </c>
      <c r="AQ21" s="101"/>
      <c r="AR21" s="102"/>
      <c r="AS21" s="101"/>
      <c r="AT21" s="102"/>
      <c r="AU21" s="80">
        <f t="shared" si="5"/>
        <v>0</v>
      </c>
      <c r="AV21" s="104"/>
      <c r="AW21" s="103"/>
      <c r="AX21" s="101">
        <v>14151.51</v>
      </c>
      <c r="AY21" s="102">
        <v>21133.66</v>
      </c>
      <c r="AZ21" s="80">
        <f t="shared" si="6"/>
        <v>35285.17</v>
      </c>
      <c r="BA21" s="98"/>
      <c r="BB21" s="101">
        <v>12129.86</v>
      </c>
      <c r="BC21" s="101"/>
      <c r="BD21" s="101"/>
      <c r="BE21" s="101"/>
      <c r="BF21" s="101"/>
      <c r="BG21" s="102"/>
      <c r="BH21" s="80">
        <f t="shared" si="7"/>
        <v>12129.86</v>
      </c>
      <c r="BI21" s="99"/>
      <c r="BJ21" s="159"/>
      <c r="BK21" s="101"/>
      <c r="BL21" s="101"/>
      <c r="BM21" s="160"/>
      <c r="BN21" s="148">
        <f t="shared" si="8"/>
        <v>0</v>
      </c>
      <c r="BO21" s="106"/>
      <c r="BP21" s="159"/>
      <c r="BQ21" s="101"/>
      <c r="BR21" s="101"/>
      <c r="BS21" s="101"/>
      <c r="BT21" s="101"/>
      <c r="BU21" s="101"/>
      <c r="BV21" s="101"/>
      <c r="BW21" s="102"/>
      <c r="BX21" s="160"/>
      <c r="BY21" s="148">
        <f t="shared" si="9"/>
        <v>0</v>
      </c>
      <c r="BZ21" s="80">
        <f t="shared" si="10"/>
        <v>0</v>
      </c>
      <c r="CA21" s="103"/>
      <c r="CB21" s="103"/>
      <c r="CC21" s="101"/>
      <c r="CD21" s="99"/>
      <c r="CE21" s="101"/>
      <c r="CF21" s="99"/>
      <c r="CG21" s="99"/>
      <c r="CH21" s="102"/>
      <c r="CI21" s="98"/>
      <c r="CJ21" s="101"/>
      <c r="CK21" s="101"/>
      <c r="CL21" s="101"/>
      <c r="CM21" s="101"/>
      <c r="CN21" s="101"/>
      <c r="CO21" s="102"/>
      <c r="CP21" s="80">
        <f t="shared" si="11"/>
        <v>0</v>
      </c>
      <c r="CQ21" s="103"/>
      <c r="CR21" s="102"/>
      <c r="CS21" s="98"/>
      <c r="CT21" s="101"/>
      <c r="CU21" s="102"/>
      <c r="CV21" s="102"/>
      <c r="CW21" s="80">
        <f t="shared" si="12"/>
        <v>0</v>
      </c>
      <c r="CX21" s="105"/>
      <c r="CY21" s="101"/>
      <c r="CZ21" s="101"/>
      <c r="DA21" s="101"/>
      <c r="DB21" s="102"/>
      <c r="DC21" s="80">
        <f t="shared" si="13"/>
        <v>0</v>
      </c>
      <c r="DD21" s="80">
        <f t="shared" si="14"/>
        <v>0</v>
      </c>
      <c r="DE21" s="102"/>
      <c r="DF21" s="102"/>
      <c r="DG21" s="106"/>
      <c r="DH21" s="102"/>
      <c r="DI21" s="102"/>
      <c r="DJ21" s="82">
        <f t="shared" si="15"/>
        <v>0</v>
      </c>
      <c r="DK21" s="99"/>
      <c r="DL21" s="112"/>
      <c r="DM21" s="112"/>
      <c r="DN21" s="112"/>
      <c r="DO21" s="102"/>
      <c r="DP21" s="80">
        <f t="shared" si="16"/>
        <v>0</v>
      </c>
      <c r="DQ21" s="80">
        <f t="shared" si="17"/>
        <v>47415.03</v>
      </c>
      <c r="DS21" s="99"/>
      <c r="DT21" s="101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80">
        <f t="shared" si="18"/>
        <v>0</v>
      </c>
      <c r="EG21" s="80">
        <f t="shared" si="19"/>
        <v>47415.03</v>
      </c>
      <c r="EH21" s="78"/>
      <c r="EI21" s="107"/>
      <c r="EJ21" s="95"/>
      <c r="EK21" s="111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</row>
    <row r="22" spans="1:253" ht="13.5" thickBot="1" x14ac:dyDescent="0.25">
      <c r="A22" s="110" t="s">
        <v>102</v>
      </c>
      <c r="B22" s="109"/>
      <c r="C22" s="97">
        <v>42940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80">
        <f t="shared" si="0"/>
        <v>42940</v>
      </c>
      <c r="Y22" s="97"/>
      <c r="Z22" s="97"/>
      <c r="AA22" s="97"/>
      <c r="AB22" s="97"/>
      <c r="AC22" s="97"/>
      <c r="AD22" s="97"/>
      <c r="AE22" s="97"/>
      <c r="AF22" s="97"/>
      <c r="AG22" s="80">
        <f t="shared" si="1"/>
        <v>0</v>
      </c>
      <c r="AH22" s="80">
        <f t="shared" si="2"/>
        <v>42940</v>
      </c>
      <c r="AI22" s="102"/>
      <c r="AJ22" s="140">
        <v>680000</v>
      </c>
      <c r="AK22" s="105"/>
      <c r="AL22" s="80">
        <f t="shared" si="3"/>
        <v>680000</v>
      </c>
      <c r="AM22" s="101"/>
      <c r="AN22" s="102"/>
      <c r="AO22" s="102"/>
      <c r="AP22" s="80">
        <f t="shared" si="4"/>
        <v>0</v>
      </c>
      <c r="AQ22" s="101"/>
      <c r="AR22" s="102"/>
      <c r="AS22" s="101"/>
      <c r="AT22" s="102"/>
      <c r="AU22" s="80">
        <f t="shared" si="5"/>
        <v>0</v>
      </c>
      <c r="AV22" s="104"/>
      <c r="AW22" s="103"/>
      <c r="AX22" s="101"/>
      <c r="AY22" s="113"/>
      <c r="AZ22" s="80">
        <f t="shared" si="6"/>
        <v>0</v>
      </c>
      <c r="BA22" s="98"/>
      <c r="BB22" s="101"/>
      <c r="BC22" s="101"/>
      <c r="BD22" s="101"/>
      <c r="BE22" s="101"/>
      <c r="BF22" s="101"/>
      <c r="BG22" s="102"/>
      <c r="BH22" s="80">
        <f t="shared" si="7"/>
        <v>0</v>
      </c>
      <c r="BI22" s="99"/>
      <c r="BJ22" s="159"/>
      <c r="BK22" s="101"/>
      <c r="BL22" s="101"/>
      <c r="BM22" s="160"/>
      <c r="BN22" s="148">
        <f t="shared" si="8"/>
        <v>0</v>
      </c>
      <c r="BO22" s="106"/>
      <c r="BP22" s="159"/>
      <c r="BQ22" s="101"/>
      <c r="BR22" s="101"/>
      <c r="BS22" s="101"/>
      <c r="BT22" s="101"/>
      <c r="BU22" s="101"/>
      <c r="BV22" s="101"/>
      <c r="BW22" s="102"/>
      <c r="BX22" s="160"/>
      <c r="BY22" s="148">
        <f t="shared" si="9"/>
        <v>0</v>
      </c>
      <c r="BZ22" s="80">
        <f t="shared" si="10"/>
        <v>0</v>
      </c>
      <c r="CA22" s="103"/>
      <c r="CB22" s="103"/>
      <c r="CC22" s="101"/>
      <c r="CD22" s="99"/>
      <c r="CE22" s="101"/>
      <c r="CF22" s="99"/>
      <c r="CG22" s="99"/>
      <c r="CH22" s="102"/>
      <c r="CI22" s="98"/>
      <c r="CJ22" s="101"/>
      <c r="CK22" s="101"/>
      <c r="CL22" s="101"/>
      <c r="CM22" s="101"/>
      <c r="CN22" s="101"/>
      <c r="CO22" s="102"/>
      <c r="CP22" s="80">
        <f t="shared" si="11"/>
        <v>0</v>
      </c>
      <c r="CQ22" s="103"/>
      <c r="CR22" s="102"/>
      <c r="CS22" s="98"/>
      <c r="CT22" s="101"/>
      <c r="CU22" s="102"/>
      <c r="CV22" s="102"/>
      <c r="CW22" s="80">
        <f t="shared" si="12"/>
        <v>0</v>
      </c>
      <c r="CX22" s="105"/>
      <c r="CY22" s="101"/>
      <c r="CZ22" s="101"/>
      <c r="DA22" s="101"/>
      <c r="DB22" s="102"/>
      <c r="DC22" s="80">
        <f t="shared" si="13"/>
        <v>0</v>
      </c>
      <c r="DD22" s="80">
        <f t="shared" si="14"/>
        <v>0</v>
      </c>
      <c r="DE22" s="102"/>
      <c r="DF22" s="102"/>
      <c r="DG22" s="106"/>
      <c r="DH22" s="102"/>
      <c r="DI22" s="102"/>
      <c r="DJ22" s="82">
        <f t="shared" si="15"/>
        <v>0</v>
      </c>
      <c r="DK22" s="99"/>
      <c r="DL22" s="101"/>
      <c r="DM22" s="101"/>
      <c r="DN22" s="101"/>
      <c r="DO22" s="99"/>
      <c r="DP22" s="80">
        <f t="shared" si="16"/>
        <v>0</v>
      </c>
      <c r="DQ22" s="80">
        <f t="shared" si="17"/>
        <v>680000</v>
      </c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80">
        <f>EE22+ED22+EC22+EB22+EA22+DZ22+DY22+DX22+DW22+DV22+DU22+DU21+DT21+DS21</f>
        <v>0</v>
      </c>
      <c r="EG22" s="80">
        <f t="shared" si="19"/>
        <v>680000</v>
      </c>
      <c r="EH22" s="78"/>
      <c r="EI22" s="107"/>
      <c r="EJ22" s="95"/>
      <c r="EK22" s="111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</row>
    <row r="23" spans="1:253" ht="13.5" thickBot="1" x14ac:dyDescent="0.25">
      <c r="A23" s="110" t="s">
        <v>103</v>
      </c>
      <c r="B23" s="109"/>
      <c r="C23" s="97">
        <v>132652.38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80">
        <f t="shared" si="0"/>
        <v>132652.38</v>
      </c>
      <c r="Y23" s="97"/>
      <c r="Z23" s="97"/>
      <c r="AA23" s="97"/>
      <c r="AB23" s="97"/>
      <c r="AC23" s="97"/>
      <c r="AD23" s="97"/>
      <c r="AE23" s="97"/>
      <c r="AF23" s="97"/>
      <c r="AG23" s="80">
        <f t="shared" si="1"/>
        <v>0</v>
      </c>
      <c r="AH23" s="80">
        <f t="shared" si="2"/>
        <v>132652.38</v>
      </c>
      <c r="AI23" s="106">
        <v>42940</v>
      </c>
      <c r="AJ23" s="140"/>
      <c r="AK23" s="99"/>
      <c r="AL23" s="80">
        <f t="shared" si="3"/>
        <v>42940</v>
      </c>
      <c r="AM23" s="101"/>
      <c r="AN23" s="102"/>
      <c r="AO23" s="102"/>
      <c r="AP23" s="80">
        <f t="shared" si="4"/>
        <v>0</v>
      </c>
      <c r="AQ23" s="101"/>
      <c r="AR23" s="102"/>
      <c r="AS23" s="98"/>
      <c r="AT23" s="101"/>
      <c r="AU23" s="80">
        <f t="shared" si="5"/>
        <v>0</v>
      </c>
      <c r="AV23" s="103"/>
      <c r="AW23" s="103"/>
      <c r="AX23" s="101"/>
      <c r="AY23" s="102"/>
      <c r="AZ23" s="80">
        <f t="shared" si="6"/>
        <v>0</v>
      </c>
      <c r="BA23" s="98"/>
      <c r="BB23" s="101"/>
      <c r="BC23" s="101"/>
      <c r="BD23" s="101"/>
      <c r="BE23" s="101"/>
      <c r="BF23" s="101"/>
      <c r="BG23" s="102"/>
      <c r="BH23" s="80">
        <f t="shared" si="7"/>
        <v>0</v>
      </c>
      <c r="BI23" s="99"/>
      <c r="BJ23" s="159"/>
      <c r="BK23" s="101"/>
      <c r="BL23" s="101"/>
      <c r="BM23" s="160"/>
      <c r="BN23" s="148">
        <f t="shared" si="8"/>
        <v>0</v>
      </c>
      <c r="BO23" s="106"/>
      <c r="BP23" s="159"/>
      <c r="BQ23" s="101"/>
      <c r="BR23" s="101"/>
      <c r="BS23" s="101"/>
      <c r="BT23" s="101"/>
      <c r="BU23" s="101"/>
      <c r="BV23" s="101"/>
      <c r="BW23" s="102"/>
      <c r="BX23" s="160"/>
      <c r="BY23" s="148">
        <f t="shared" si="9"/>
        <v>0</v>
      </c>
      <c r="BZ23" s="80">
        <f t="shared" si="10"/>
        <v>0</v>
      </c>
      <c r="CA23" s="103"/>
      <c r="CB23" s="103"/>
      <c r="CC23" s="101"/>
      <c r="CD23" s="99"/>
      <c r="CE23" s="101"/>
      <c r="CF23" s="99"/>
      <c r="CG23" s="99"/>
      <c r="CH23" s="102"/>
      <c r="CI23" s="98"/>
      <c r="CJ23" s="101"/>
      <c r="CK23" s="101"/>
      <c r="CL23" s="101"/>
      <c r="CM23" s="101"/>
      <c r="CN23" s="101"/>
      <c r="CO23" s="102"/>
      <c r="CP23" s="80">
        <f t="shared" si="11"/>
        <v>0</v>
      </c>
      <c r="CQ23" s="103"/>
      <c r="CR23" s="102"/>
      <c r="CS23" s="98"/>
      <c r="CT23" s="101"/>
      <c r="CU23" s="102"/>
      <c r="CV23" s="102"/>
      <c r="CW23" s="80">
        <f t="shared" si="12"/>
        <v>0</v>
      </c>
      <c r="CX23" s="105"/>
      <c r="CY23" s="101"/>
      <c r="CZ23" s="101"/>
      <c r="DA23" s="101"/>
      <c r="DB23" s="102"/>
      <c r="DC23" s="80">
        <f t="shared" si="13"/>
        <v>0</v>
      </c>
      <c r="DD23" s="80">
        <f t="shared" si="14"/>
        <v>0</v>
      </c>
      <c r="DE23" s="102"/>
      <c r="DF23" s="102"/>
      <c r="DG23" s="106"/>
      <c r="DH23" s="102"/>
      <c r="DI23" s="102"/>
      <c r="DJ23" s="82">
        <f t="shared" si="15"/>
        <v>0</v>
      </c>
      <c r="DK23" s="99"/>
      <c r="DL23" s="89"/>
      <c r="DM23" s="89"/>
      <c r="DN23" s="89"/>
      <c r="DO23" s="102"/>
      <c r="DP23" s="80">
        <f t="shared" si="16"/>
        <v>0</v>
      </c>
      <c r="DQ23" s="80">
        <f t="shared" si="17"/>
        <v>42940</v>
      </c>
      <c r="DR23" s="99"/>
      <c r="DS23" s="101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80">
        <f t="shared" si="18"/>
        <v>0</v>
      </c>
      <c r="EG23" s="80">
        <f t="shared" si="19"/>
        <v>42940</v>
      </c>
      <c r="EH23" s="78"/>
      <c r="EI23" s="107"/>
      <c r="EJ23" s="95"/>
      <c r="EK23" s="111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</row>
    <row r="24" spans="1:253" ht="13.5" thickBot="1" x14ac:dyDescent="0.25">
      <c r="A24" s="110" t="s">
        <v>104</v>
      </c>
      <c r="B24" s="109"/>
      <c r="C24" s="97">
        <v>80000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80">
        <f t="shared" si="0"/>
        <v>80000</v>
      </c>
      <c r="Y24" s="97"/>
      <c r="Z24" s="97"/>
      <c r="AA24" s="97"/>
      <c r="AB24" s="97"/>
      <c r="AC24" s="97"/>
      <c r="AD24" s="97"/>
      <c r="AE24" s="97"/>
      <c r="AF24" s="97"/>
      <c r="AG24" s="80">
        <f t="shared" si="1"/>
        <v>0</v>
      </c>
      <c r="AH24" s="80">
        <f t="shared" si="2"/>
        <v>80000</v>
      </c>
      <c r="AI24" s="106"/>
      <c r="AJ24" s="140"/>
      <c r="AK24" s="99"/>
      <c r="AL24" s="80">
        <f t="shared" si="3"/>
        <v>0</v>
      </c>
      <c r="AM24" s="101">
        <v>91208.1</v>
      </c>
      <c r="AN24" s="102"/>
      <c r="AO24" s="102"/>
      <c r="AP24" s="80">
        <f t="shared" si="4"/>
        <v>91208.1</v>
      </c>
      <c r="AQ24" s="101"/>
      <c r="AR24" s="102"/>
      <c r="AS24" s="98"/>
      <c r="AT24" s="101"/>
      <c r="AU24" s="80">
        <f t="shared" si="5"/>
        <v>0</v>
      </c>
      <c r="AV24" s="104"/>
      <c r="AW24" s="103"/>
      <c r="AX24" s="101">
        <v>22675.68</v>
      </c>
      <c r="AY24" s="102"/>
      <c r="AZ24" s="80">
        <f t="shared" si="6"/>
        <v>22675.68</v>
      </c>
      <c r="BA24" s="98"/>
      <c r="BB24" s="101"/>
      <c r="BC24" s="101">
        <v>6285</v>
      </c>
      <c r="BD24" s="101">
        <v>12483.6</v>
      </c>
      <c r="BE24" s="101"/>
      <c r="BF24" s="101"/>
      <c r="BG24" s="102"/>
      <c r="BH24" s="80">
        <f t="shared" si="7"/>
        <v>18768.599999999999</v>
      </c>
      <c r="BI24" s="99"/>
      <c r="BJ24" s="159"/>
      <c r="BK24" s="101"/>
      <c r="BL24" s="101"/>
      <c r="BM24" s="160"/>
      <c r="BN24" s="148">
        <f t="shared" si="8"/>
        <v>0</v>
      </c>
      <c r="BO24" s="106"/>
      <c r="BP24" s="159"/>
      <c r="BQ24" s="101"/>
      <c r="BR24" s="101"/>
      <c r="BS24" s="101"/>
      <c r="BT24" s="101"/>
      <c r="BU24" s="101"/>
      <c r="BV24" s="101"/>
      <c r="BW24" s="102"/>
      <c r="BX24" s="160"/>
      <c r="BY24" s="148">
        <f t="shared" si="9"/>
        <v>0</v>
      </c>
      <c r="BZ24" s="80">
        <f t="shared" si="10"/>
        <v>0</v>
      </c>
      <c r="CA24" s="103"/>
      <c r="CB24" s="103"/>
      <c r="CC24" s="101"/>
      <c r="CD24" s="99"/>
      <c r="CE24" s="101"/>
      <c r="CF24" s="99"/>
      <c r="CG24" s="99"/>
      <c r="CH24" s="102"/>
      <c r="CI24" s="98"/>
      <c r="CJ24" s="101"/>
      <c r="CK24" s="101"/>
      <c r="CL24" s="101"/>
      <c r="CM24" s="101"/>
      <c r="CN24" s="101"/>
      <c r="CO24" s="102"/>
      <c r="CP24" s="80">
        <f t="shared" si="11"/>
        <v>0</v>
      </c>
      <c r="CQ24" s="103"/>
      <c r="CR24" s="102"/>
      <c r="CS24" s="98"/>
      <c r="CT24" s="101"/>
      <c r="CU24" s="102"/>
      <c r="CV24" s="102"/>
      <c r="CW24" s="80">
        <f t="shared" si="12"/>
        <v>0</v>
      </c>
      <c r="CX24" s="105"/>
      <c r="CY24" s="101"/>
      <c r="CZ24" s="101"/>
      <c r="DA24" s="101"/>
      <c r="DB24" s="102"/>
      <c r="DC24" s="80">
        <f t="shared" si="13"/>
        <v>0</v>
      </c>
      <c r="DD24" s="80">
        <f t="shared" si="14"/>
        <v>0</v>
      </c>
      <c r="DE24" s="102"/>
      <c r="DF24" s="102"/>
      <c r="DG24" s="106"/>
      <c r="DH24" s="102"/>
      <c r="DI24" s="102"/>
      <c r="DJ24" s="82">
        <f t="shared" si="15"/>
        <v>0</v>
      </c>
      <c r="DK24" s="99"/>
      <c r="DL24" s="102"/>
      <c r="DM24" s="102"/>
      <c r="DN24" s="102"/>
      <c r="DO24" s="102"/>
      <c r="DP24" s="80">
        <f t="shared" si="16"/>
        <v>0</v>
      </c>
      <c r="DQ24" s="80">
        <f t="shared" si="17"/>
        <v>132652.38</v>
      </c>
      <c r="DR24" s="99"/>
      <c r="DS24" s="101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80">
        <f t="shared" si="18"/>
        <v>0</v>
      </c>
      <c r="EG24" s="80">
        <f t="shared" si="19"/>
        <v>132652.38</v>
      </c>
      <c r="EH24" s="78"/>
      <c r="EI24" s="107"/>
      <c r="EJ24" s="95"/>
      <c r="EK24" s="111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</row>
    <row r="25" spans="1:253" ht="13.5" thickBot="1" x14ac:dyDescent="0.25">
      <c r="A25" s="110" t="s">
        <v>105</v>
      </c>
      <c r="B25" s="109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>
        <v>10000</v>
      </c>
      <c r="V25" s="97"/>
      <c r="W25" s="97"/>
      <c r="X25" s="80">
        <f t="shared" si="0"/>
        <v>10000</v>
      </c>
      <c r="Y25" s="97"/>
      <c r="Z25" s="97"/>
      <c r="AA25" s="97"/>
      <c r="AB25" s="97"/>
      <c r="AC25" s="97"/>
      <c r="AD25" s="97"/>
      <c r="AE25" s="97"/>
      <c r="AF25" s="97"/>
      <c r="AG25" s="80">
        <f t="shared" si="1"/>
        <v>0</v>
      </c>
      <c r="AH25" s="80">
        <f t="shared" si="2"/>
        <v>10000</v>
      </c>
      <c r="AI25" s="106">
        <v>117500</v>
      </c>
      <c r="AJ25" s="140"/>
      <c r="AK25" s="99"/>
      <c r="AL25" s="80">
        <f t="shared" si="3"/>
        <v>117500</v>
      </c>
      <c r="AM25" s="101"/>
      <c r="AN25" s="102"/>
      <c r="AO25" s="102"/>
      <c r="AP25" s="80">
        <f t="shared" si="4"/>
        <v>0</v>
      </c>
      <c r="AQ25" s="101"/>
      <c r="AR25" s="102"/>
      <c r="AS25" s="98"/>
      <c r="AT25" s="101"/>
      <c r="AU25" s="80">
        <f t="shared" si="5"/>
        <v>0</v>
      </c>
      <c r="AV25" s="104"/>
      <c r="AW25" s="103"/>
      <c r="AX25" s="101"/>
      <c r="AY25" s="102"/>
      <c r="AZ25" s="80">
        <f t="shared" si="6"/>
        <v>0</v>
      </c>
      <c r="BA25" s="98"/>
      <c r="BB25" s="101"/>
      <c r="BC25" s="101"/>
      <c r="BD25" s="101"/>
      <c r="BE25" s="101"/>
      <c r="BF25" s="101"/>
      <c r="BG25" s="102"/>
      <c r="BH25" s="80">
        <f t="shared" si="7"/>
        <v>0</v>
      </c>
      <c r="BI25" s="99"/>
      <c r="BJ25" s="159"/>
      <c r="BK25" s="101"/>
      <c r="BL25" s="101"/>
      <c r="BM25" s="160"/>
      <c r="BN25" s="148">
        <f t="shared" si="8"/>
        <v>0</v>
      </c>
      <c r="BO25" s="106"/>
      <c r="BP25" s="159"/>
      <c r="BQ25" s="101"/>
      <c r="BR25" s="101"/>
      <c r="BS25" s="101"/>
      <c r="BT25" s="101"/>
      <c r="BU25" s="101"/>
      <c r="BV25" s="101"/>
      <c r="BW25" s="102"/>
      <c r="BX25" s="160"/>
      <c r="BY25" s="148">
        <f t="shared" si="9"/>
        <v>0</v>
      </c>
      <c r="BZ25" s="80">
        <f t="shared" si="10"/>
        <v>0</v>
      </c>
      <c r="CA25" s="103"/>
      <c r="CB25" s="103"/>
      <c r="CC25" s="101"/>
      <c r="CD25" s="99"/>
      <c r="CE25" s="101"/>
      <c r="CF25" s="99"/>
      <c r="CG25" s="99"/>
      <c r="CH25" s="102"/>
      <c r="CI25" s="98"/>
      <c r="CJ25" s="101"/>
      <c r="CK25" s="101"/>
      <c r="CL25" s="101"/>
      <c r="CM25" s="101"/>
      <c r="CN25" s="101"/>
      <c r="CO25" s="102"/>
      <c r="CP25" s="80">
        <f t="shared" si="11"/>
        <v>0</v>
      </c>
      <c r="CQ25" s="103"/>
      <c r="CR25" s="102"/>
      <c r="CS25" s="98"/>
      <c r="CT25" s="101"/>
      <c r="CU25" s="102"/>
      <c r="CV25" s="102"/>
      <c r="CW25" s="80">
        <f t="shared" si="12"/>
        <v>0</v>
      </c>
      <c r="CX25" s="105"/>
      <c r="CY25" s="101"/>
      <c r="CZ25" s="101"/>
      <c r="DA25" s="101"/>
      <c r="DB25" s="102"/>
      <c r="DC25" s="80">
        <f t="shared" si="13"/>
        <v>0</v>
      </c>
      <c r="DD25" s="80">
        <f t="shared" si="14"/>
        <v>0</v>
      </c>
      <c r="DE25" s="102"/>
      <c r="DF25" s="102"/>
      <c r="DG25" s="106"/>
      <c r="DH25" s="102"/>
      <c r="DI25" s="102"/>
      <c r="DJ25" s="82">
        <f t="shared" si="15"/>
        <v>0</v>
      </c>
      <c r="DK25" s="99"/>
      <c r="DL25" s="102"/>
      <c r="DM25" s="102"/>
      <c r="DN25" s="102"/>
      <c r="DO25" s="102"/>
      <c r="DP25" s="80">
        <f t="shared" si="16"/>
        <v>0</v>
      </c>
      <c r="DQ25" s="80">
        <f t="shared" si="17"/>
        <v>117500</v>
      </c>
      <c r="DR25" s="99"/>
      <c r="DS25" s="101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80">
        <f t="shared" si="18"/>
        <v>0</v>
      </c>
      <c r="EG25" s="80">
        <f t="shared" si="19"/>
        <v>117500</v>
      </c>
      <c r="EH25" s="78"/>
      <c r="EI25" s="107"/>
      <c r="EJ25" s="95"/>
      <c r="EK25" s="111"/>
      <c r="EL25" s="111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</row>
    <row r="26" spans="1:253" ht="13.5" thickBot="1" x14ac:dyDescent="0.25">
      <c r="A26" s="110" t="s">
        <v>106</v>
      </c>
      <c r="B26" s="109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80">
        <f t="shared" si="0"/>
        <v>0</v>
      </c>
      <c r="Y26" s="97">
        <v>53100.33</v>
      </c>
      <c r="Z26" s="97"/>
      <c r="AA26" s="97"/>
      <c r="AB26" s="97"/>
      <c r="AC26" s="97"/>
      <c r="AD26" s="97"/>
      <c r="AE26" s="97"/>
      <c r="AF26" s="97"/>
      <c r="AG26" s="80">
        <f t="shared" si="1"/>
        <v>53100.33</v>
      </c>
      <c r="AH26" s="80">
        <f t="shared" si="2"/>
        <v>53100.33</v>
      </c>
      <c r="AI26" s="106"/>
      <c r="AJ26" s="140"/>
      <c r="AK26" s="99">
        <v>230546.41</v>
      </c>
      <c r="AL26" s="80">
        <f t="shared" si="3"/>
        <v>230546.41</v>
      </c>
      <c r="AM26" s="101"/>
      <c r="AN26" s="102"/>
      <c r="AO26" s="102">
        <v>90040.22</v>
      </c>
      <c r="AP26" s="80">
        <f t="shared" si="4"/>
        <v>90040.22</v>
      </c>
      <c r="AQ26" s="101"/>
      <c r="AR26" s="102"/>
      <c r="AS26" s="98"/>
      <c r="AT26" s="101"/>
      <c r="AU26" s="80">
        <f t="shared" si="5"/>
        <v>0</v>
      </c>
      <c r="AV26" s="104"/>
      <c r="AW26" s="103"/>
      <c r="AX26" s="101"/>
      <c r="AY26" s="102"/>
      <c r="AZ26" s="80">
        <f t="shared" si="6"/>
        <v>0</v>
      </c>
      <c r="BA26" s="98"/>
      <c r="BB26" s="101"/>
      <c r="BC26" s="101"/>
      <c r="BD26" s="101"/>
      <c r="BE26" s="101"/>
      <c r="BF26" s="101"/>
      <c r="BG26" s="102"/>
      <c r="BH26" s="80">
        <f t="shared" si="7"/>
        <v>0</v>
      </c>
      <c r="BI26" s="99"/>
      <c r="BJ26" s="159"/>
      <c r="BK26" s="101"/>
      <c r="BL26" s="101"/>
      <c r="BM26" s="160"/>
      <c r="BN26" s="148">
        <f t="shared" si="8"/>
        <v>0</v>
      </c>
      <c r="BO26" s="106"/>
      <c r="BP26" s="159"/>
      <c r="BQ26" s="101"/>
      <c r="BR26" s="101"/>
      <c r="BS26" s="101"/>
      <c r="BT26" s="101"/>
      <c r="BU26" s="101"/>
      <c r="BV26" s="101"/>
      <c r="BW26" s="102"/>
      <c r="BX26" s="160"/>
      <c r="BY26" s="148">
        <f t="shared" si="9"/>
        <v>0</v>
      </c>
      <c r="BZ26" s="80">
        <f t="shared" si="10"/>
        <v>0</v>
      </c>
      <c r="CA26" s="103"/>
      <c r="CB26" s="103"/>
      <c r="CC26" s="101"/>
      <c r="CD26" s="99"/>
      <c r="CE26" s="101"/>
      <c r="CF26" s="99"/>
      <c r="CG26" s="99"/>
      <c r="CH26" s="102"/>
      <c r="CI26" s="98"/>
      <c r="CJ26" s="101"/>
      <c r="CK26" s="101"/>
      <c r="CL26" s="101"/>
      <c r="CM26" s="101"/>
      <c r="CN26" s="101"/>
      <c r="CO26" s="102"/>
      <c r="CP26" s="80">
        <f t="shared" si="11"/>
        <v>0</v>
      </c>
      <c r="CQ26" s="103"/>
      <c r="CR26" s="102"/>
      <c r="CS26" s="98"/>
      <c r="CT26" s="101"/>
      <c r="CU26" s="102"/>
      <c r="CV26" s="102"/>
      <c r="CW26" s="80">
        <f t="shared" si="12"/>
        <v>0</v>
      </c>
      <c r="CX26" s="105"/>
      <c r="CY26" s="101"/>
      <c r="CZ26" s="101"/>
      <c r="DA26" s="101"/>
      <c r="DB26" s="102"/>
      <c r="DC26" s="80">
        <f t="shared" si="13"/>
        <v>0</v>
      </c>
      <c r="DD26" s="80">
        <f t="shared" si="14"/>
        <v>0</v>
      </c>
      <c r="DE26" s="102"/>
      <c r="DF26" s="102"/>
      <c r="DG26" s="106"/>
      <c r="DH26" s="102"/>
      <c r="DI26" s="102"/>
      <c r="DJ26" s="82">
        <f t="shared" si="15"/>
        <v>0</v>
      </c>
      <c r="DK26" s="99"/>
      <c r="DL26" s="102"/>
      <c r="DM26" s="102"/>
      <c r="DN26" s="102"/>
      <c r="DO26" s="102"/>
      <c r="DP26" s="80">
        <f t="shared" si="16"/>
        <v>0</v>
      </c>
      <c r="DQ26" s="80">
        <f t="shared" si="17"/>
        <v>320586.63</v>
      </c>
      <c r="DR26" s="99"/>
      <c r="DS26" s="101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80">
        <f t="shared" si="18"/>
        <v>0</v>
      </c>
      <c r="EG26" s="80">
        <f t="shared" si="19"/>
        <v>320586.63</v>
      </c>
      <c r="EH26" s="78"/>
      <c r="EI26" s="108"/>
      <c r="EJ26" s="95"/>
      <c r="EK26" s="111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</row>
    <row r="27" spans="1:253" ht="13.5" thickBot="1" x14ac:dyDescent="0.25">
      <c r="A27" s="110"/>
      <c r="B27" s="109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80">
        <f t="shared" si="0"/>
        <v>0</v>
      </c>
      <c r="Y27" s="97"/>
      <c r="Z27" s="97"/>
      <c r="AA27" s="97"/>
      <c r="AB27" s="97"/>
      <c r="AC27" s="97"/>
      <c r="AD27" s="97"/>
      <c r="AE27" s="97"/>
      <c r="AF27" s="97"/>
      <c r="AG27" s="80">
        <f t="shared" si="1"/>
        <v>0</v>
      </c>
      <c r="AH27" s="80">
        <f t="shared" si="2"/>
        <v>0</v>
      </c>
      <c r="AI27" s="106"/>
      <c r="AJ27" s="140"/>
      <c r="AK27" s="99"/>
      <c r="AL27" s="80">
        <f t="shared" si="3"/>
        <v>0</v>
      </c>
      <c r="AM27" s="101"/>
      <c r="AN27" s="102"/>
      <c r="AO27" s="102"/>
      <c r="AP27" s="80">
        <f t="shared" si="4"/>
        <v>0</v>
      </c>
      <c r="AQ27" s="101"/>
      <c r="AR27" s="102"/>
      <c r="AS27" s="98"/>
      <c r="AT27" s="101"/>
      <c r="AU27" s="80">
        <f t="shared" si="5"/>
        <v>0</v>
      </c>
      <c r="AV27" s="114"/>
      <c r="AW27" s="103"/>
      <c r="AX27" s="101"/>
      <c r="AY27" s="102"/>
      <c r="AZ27" s="80">
        <f t="shared" si="6"/>
        <v>0</v>
      </c>
      <c r="BA27" s="98"/>
      <c r="BB27" s="101"/>
      <c r="BC27" s="101"/>
      <c r="BD27" s="101"/>
      <c r="BE27" s="101"/>
      <c r="BF27" s="101"/>
      <c r="BG27" s="102"/>
      <c r="BH27" s="80">
        <f t="shared" si="7"/>
        <v>0</v>
      </c>
      <c r="BI27" s="99"/>
      <c r="BJ27" s="159"/>
      <c r="BK27" s="101"/>
      <c r="BL27" s="101"/>
      <c r="BM27" s="160"/>
      <c r="BN27" s="148">
        <f t="shared" si="8"/>
        <v>0</v>
      </c>
      <c r="BO27" s="106"/>
      <c r="BP27" s="159"/>
      <c r="BQ27" s="101"/>
      <c r="BR27" s="101"/>
      <c r="BS27" s="101"/>
      <c r="BT27" s="101"/>
      <c r="BU27" s="101"/>
      <c r="BV27" s="101"/>
      <c r="BW27" s="102"/>
      <c r="BX27" s="160"/>
      <c r="BY27" s="148">
        <f t="shared" si="9"/>
        <v>0</v>
      </c>
      <c r="BZ27" s="80">
        <f t="shared" si="10"/>
        <v>0</v>
      </c>
      <c r="CA27" s="103"/>
      <c r="CB27" s="103"/>
      <c r="CC27" s="101"/>
      <c r="CD27" s="99"/>
      <c r="CE27" s="101"/>
      <c r="CF27" s="99"/>
      <c r="CG27" s="99"/>
      <c r="CH27" s="102"/>
      <c r="CI27" s="98"/>
      <c r="CJ27" s="101"/>
      <c r="CK27" s="101"/>
      <c r="CL27" s="101"/>
      <c r="CM27" s="101"/>
      <c r="CN27" s="101"/>
      <c r="CO27" s="102"/>
      <c r="CP27" s="80">
        <f t="shared" si="11"/>
        <v>0</v>
      </c>
      <c r="CQ27" s="103"/>
      <c r="CR27" s="102"/>
      <c r="CS27" s="98"/>
      <c r="CT27" s="101"/>
      <c r="CU27" s="102"/>
      <c r="CV27" s="102"/>
      <c r="CW27" s="80">
        <f t="shared" si="12"/>
        <v>0</v>
      </c>
      <c r="CX27" s="105"/>
      <c r="CY27" s="101"/>
      <c r="CZ27" s="101"/>
      <c r="DA27" s="101"/>
      <c r="DB27" s="102"/>
      <c r="DC27" s="80">
        <f t="shared" si="13"/>
        <v>0</v>
      </c>
      <c r="DD27" s="80">
        <f t="shared" si="14"/>
        <v>0</v>
      </c>
      <c r="DE27" s="102"/>
      <c r="DF27" s="102"/>
      <c r="DG27" s="106"/>
      <c r="DH27" s="102"/>
      <c r="DI27" s="102"/>
      <c r="DJ27" s="82">
        <f t="shared" si="15"/>
        <v>0</v>
      </c>
      <c r="DK27" s="99"/>
      <c r="DL27" s="102"/>
      <c r="DM27" s="102"/>
      <c r="DN27" s="102"/>
      <c r="DO27" s="102"/>
      <c r="DP27" s="80">
        <f t="shared" si="16"/>
        <v>0</v>
      </c>
      <c r="DQ27" s="80">
        <f t="shared" si="17"/>
        <v>0</v>
      </c>
      <c r="DR27" s="99"/>
      <c r="DS27" s="101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80">
        <f t="shared" si="18"/>
        <v>0</v>
      </c>
      <c r="EG27" s="80">
        <f t="shared" si="19"/>
        <v>0</v>
      </c>
      <c r="EH27" s="78"/>
      <c r="EI27" s="108"/>
      <c r="EJ27" s="95"/>
      <c r="EK27" s="111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</row>
    <row r="28" spans="1:253" ht="13.5" thickBot="1" x14ac:dyDescent="0.25">
      <c r="A28" s="110"/>
      <c r="B28" s="109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80">
        <f t="shared" si="0"/>
        <v>0</v>
      </c>
      <c r="Y28" s="97"/>
      <c r="Z28" s="97"/>
      <c r="AA28" s="97"/>
      <c r="AB28" s="97"/>
      <c r="AC28" s="97"/>
      <c r="AD28" s="97"/>
      <c r="AE28" s="97"/>
      <c r="AF28" s="97"/>
      <c r="AG28" s="80">
        <f t="shared" si="1"/>
        <v>0</v>
      </c>
      <c r="AH28" s="80">
        <f t="shared" si="2"/>
        <v>0</v>
      </c>
      <c r="AI28" s="106"/>
      <c r="AJ28" s="140"/>
      <c r="AK28" s="99"/>
      <c r="AL28" s="80">
        <f t="shared" si="3"/>
        <v>0</v>
      </c>
      <c r="AM28" s="101"/>
      <c r="AN28" s="102"/>
      <c r="AO28" s="102"/>
      <c r="AP28" s="80">
        <f t="shared" si="4"/>
        <v>0</v>
      </c>
      <c r="AQ28" s="101"/>
      <c r="AR28" s="102"/>
      <c r="AS28" s="98"/>
      <c r="AT28" s="101"/>
      <c r="AU28" s="80">
        <f t="shared" si="5"/>
        <v>0</v>
      </c>
      <c r="AV28" s="104"/>
      <c r="AW28" s="103"/>
      <c r="AX28" s="101"/>
      <c r="AY28" s="102"/>
      <c r="AZ28" s="80">
        <f t="shared" si="6"/>
        <v>0</v>
      </c>
      <c r="BA28" s="98"/>
      <c r="BB28" s="101"/>
      <c r="BC28" s="101"/>
      <c r="BD28" s="101"/>
      <c r="BE28" s="101"/>
      <c r="BF28" s="101"/>
      <c r="BG28" s="102"/>
      <c r="BH28" s="80">
        <f t="shared" si="7"/>
        <v>0</v>
      </c>
      <c r="BI28" s="99"/>
      <c r="BJ28" s="159"/>
      <c r="BK28" s="101"/>
      <c r="BL28" s="101"/>
      <c r="BM28" s="160"/>
      <c r="BN28" s="148">
        <f t="shared" si="8"/>
        <v>0</v>
      </c>
      <c r="BO28" s="106"/>
      <c r="BP28" s="159"/>
      <c r="BQ28" s="101"/>
      <c r="BR28" s="101"/>
      <c r="BS28" s="101"/>
      <c r="BT28" s="101"/>
      <c r="BU28" s="101"/>
      <c r="BV28" s="101"/>
      <c r="BW28" s="102"/>
      <c r="BX28" s="160"/>
      <c r="BY28" s="148">
        <f t="shared" si="9"/>
        <v>0</v>
      </c>
      <c r="BZ28" s="80">
        <f t="shared" si="10"/>
        <v>0</v>
      </c>
      <c r="CA28" s="103"/>
      <c r="CB28" s="103"/>
      <c r="CC28" s="101"/>
      <c r="CD28" s="99"/>
      <c r="CE28" s="101"/>
      <c r="CF28" s="99"/>
      <c r="CG28" s="99"/>
      <c r="CH28" s="102"/>
      <c r="CI28" s="98"/>
      <c r="CJ28" s="101"/>
      <c r="CK28" s="101"/>
      <c r="CL28" s="101"/>
      <c r="CM28" s="101"/>
      <c r="CN28" s="101"/>
      <c r="CO28" s="102"/>
      <c r="CP28" s="80">
        <f t="shared" si="11"/>
        <v>0</v>
      </c>
      <c r="CQ28" s="103"/>
      <c r="CR28" s="102"/>
      <c r="CS28" s="98"/>
      <c r="CT28" s="101"/>
      <c r="CU28" s="102"/>
      <c r="CV28" s="102"/>
      <c r="CW28" s="80">
        <f t="shared" si="12"/>
        <v>0</v>
      </c>
      <c r="CX28" s="105"/>
      <c r="CY28" s="101"/>
      <c r="CZ28" s="101"/>
      <c r="DA28" s="101"/>
      <c r="DB28" s="102"/>
      <c r="DC28" s="80">
        <f t="shared" si="13"/>
        <v>0</v>
      </c>
      <c r="DD28" s="80">
        <f t="shared" si="14"/>
        <v>0</v>
      </c>
      <c r="DE28" s="102"/>
      <c r="DF28" s="102"/>
      <c r="DG28" s="106"/>
      <c r="DH28" s="102"/>
      <c r="DI28" s="102"/>
      <c r="DJ28" s="82">
        <f t="shared" si="15"/>
        <v>0</v>
      </c>
      <c r="DK28" s="99"/>
      <c r="DL28" s="102"/>
      <c r="DM28" s="102"/>
      <c r="DN28" s="102"/>
      <c r="DO28" s="102"/>
      <c r="DP28" s="80">
        <f t="shared" si="16"/>
        <v>0</v>
      </c>
      <c r="DQ28" s="80">
        <f t="shared" si="17"/>
        <v>0</v>
      </c>
      <c r="DR28" s="99"/>
      <c r="DS28" s="101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80">
        <f t="shared" si="18"/>
        <v>0</v>
      </c>
      <c r="EG28" s="80">
        <f t="shared" si="19"/>
        <v>0</v>
      </c>
      <c r="EH28" s="78"/>
      <c r="EI28" s="108"/>
      <c r="EJ28" s="95"/>
      <c r="EK28" s="111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</row>
    <row r="29" spans="1:253" s="13" customFormat="1" ht="13.5" thickBot="1" x14ac:dyDescent="0.25">
      <c r="A29" s="110"/>
      <c r="B29" s="115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80">
        <f t="shared" si="0"/>
        <v>0</v>
      </c>
      <c r="Y29" s="116"/>
      <c r="Z29" s="116"/>
      <c r="AA29" s="116"/>
      <c r="AB29" s="116"/>
      <c r="AC29" s="116"/>
      <c r="AD29" s="116"/>
      <c r="AE29" s="116"/>
      <c r="AF29" s="116"/>
      <c r="AG29" s="80">
        <f t="shared" si="1"/>
        <v>0</v>
      </c>
      <c r="AH29" s="80">
        <f t="shared" si="2"/>
        <v>0</v>
      </c>
      <c r="AI29" s="123"/>
      <c r="AJ29" s="142"/>
      <c r="AK29" s="118"/>
      <c r="AL29" s="80">
        <f t="shared" si="3"/>
        <v>0</v>
      </c>
      <c r="AM29" s="119"/>
      <c r="AN29" s="112"/>
      <c r="AO29" s="112"/>
      <c r="AP29" s="80">
        <f t="shared" si="4"/>
        <v>0</v>
      </c>
      <c r="AQ29" s="119"/>
      <c r="AR29" s="112"/>
      <c r="AS29" s="117"/>
      <c r="AT29" s="119"/>
      <c r="AU29" s="80">
        <f t="shared" si="5"/>
        <v>0</v>
      </c>
      <c r="AV29" s="121"/>
      <c r="AW29" s="120"/>
      <c r="AX29" s="119"/>
      <c r="AY29" s="112"/>
      <c r="AZ29" s="80">
        <f t="shared" si="6"/>
        <v>0</v>
      </c>
      <c r="BA29" s="117"/>
      <c r="BB29" s="119"/>
      <c r="BC29" s="119"/>
      <c r="BD29" s="119"/>
      <c r="BE29" s="119"/>
      <c r="BF29" s="119"/>
      <c r="BG29" s="112"/>
      <c r="BH29" s="80">
        <f t="shared" si="7"/>
        <v>0</v>
      </c>
      <c r="BI29" s="118"/>
      <c r="BJ29" s="161"/>
      <c r="BK29" s="119"/>
      <c r="BL29" s="119"/>
      <c r="BM29" s="162"/>
      <c r="BN29" s="148">
        <f t="shared" si="8"/>
        <v>0</v>
      </c>
      <c r="BO29" s="123"/>
      <c r="BP29" s="161"/>
      <c r="BQ29" s="119"/>
      <c r="BR29" s="119"/>
      <c r="BS29" s="119"/>
      <c r="BT29" s="119"/>
      <c r="BU29" s="119"/>
      <c r="BV29" s="119"/>
      <c r="BW29" s="112"/>
      <c r="BX29" s="162"/>
      <c r="BY29" s="148">
        <f t="shared" si="9"/>
        <v>0</v>
      </c>
      <c r="BZ29" s="80">
        <f t="shared" si="10"/>
        <v>0</v>
      </c>
      <c r="CA29" s="120"/>
      <c r="CB29" s="120"/>
      <c r="CC29" s="119"/>
      <c r="CD29" s="118"/>
      <c r="CE29" s="119"/>
      <c r="CF29" s="118"/>
      <c r="CG29" s="118"/>
      <c r="CH29" s="112"/>
      <c r="CI29" s="117"/>
      <c r="CJ29" s="119"/>
      <c r="CK29" s="119"/>
      <c r="CL29" s="119"/>
      <c r="CM29" s="119"/>
      <c r="CN29" s="119"/>
      <c r="CO29" s="112"/>
      <c r="CP29" s="80">
        <f t="shared" si="11"/>
        <v>0</v>
      </c>
      <c r="CQ29" s="120"/>
      <c r="CR29" s="112"/>
      <c r="CS29" s="117"/>
      <c r="CT29" s="119"/>
      <c r="CU29" s="112"/>
      <c r="CV29" s="112"/>
      <c r="CW29" s="80">
        <f t="shared" si="12"/>
        <v>0</v>
      </c>
      <c r="CX29" s="122"/>
      <c r="CY29" s="119"/>
      <c r="CZ29" s="119"/>
      <c r="DA29" s="119"/>
      <c r="DB29" s="112"/>
      <c r="DC29" s="80">
        <f t="shared" si="13"/>
        <v>0</v>
      </c>
      <c r="DD29" s="80">
        <f t="shared" si="14"/>
        <v>0</v>
      </c>
      <c r="DE29" s="112"/>
      <c r="DF29" s="112"/>
      <c r="DG29" s="123"/>
      <c r="DH29" s="112"/>
      <c r="DI29" s="112"/>
      <c r="DJ29" s="82">
        <f t="shared" si="15"/>
        <v>0</v>
      </c>
      <c r="DK29" s="118"/>
      <c r="DL29" s="112"/>
      <c r="DM29" s="112"/>
      <c r="DN29" s="112"/>
      <c r="DO29" s="112"/>
      <c r="DP29" s="80">
        <f t="shared" si="16"/>
        <v>0</v>
      </c>
      <c r="DQ29" s="80">
        <f t="shared" si="17"/>
        <v>0</v>
      </c>
      <c r="DR29" s="118"/>
      <c r="DS29" s="119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80">
        <f t="shared" si="18"/>
        <v>0</v>
      </c>
      <c r="EG29" s="80">
        <f t="shared" si="19"/>
        <v>0</v>
      </c>
      <c r="EH29" s="78"/>
      <c r="EI29" s="107"/>
      <c r="EJ29" s="95"/>
      <c r="EK29" s="111"/>
    </row>
    <row r="30" spans="1:253" s="111" customFormat="1" ht="18.75" customHeight="1" thickBot="1" x14ac:dyDescent="0.25">
      <c r="A30" s="124" t="s">
        <v>70</v>
      </c>
      <c r="B30" s="124"/>
      <c r="C30" s="125">
        <f>SUM(C8:C29)</f>
        <v>1046825.92</v>
      </c>
      <c r="D30" s="125">
        <f t="shared" ref="D30:AB30" si="20">SUM(D8:D29)</f>
        <v>2220638.9299999997</v>
      </c>
      <c r="E30" s="125">
        <f t="shared" si="20"/>
        <v>542014.89</v>
      </c>
      <c r="F30" s="125">
        <f t="shared" si="20"/>
        <v>772361.6</v>
      </c>
      <c r="G30" s="125">
        <f t="shared" si="20"/>
        <v>0</v>
      </c>
      <c r="H30" s="125">
        <f t="shared" si="20"/>
        <v>461645.09</v>
      </c>
      <c r="I30" s="125">
        <f>SUM(I8:I29)</f>
        <v>0</v>
      </c>
      <c r="J30" s="125">
        <f>SUM(J8:J29)</f>
        <v>0</v>
      </c>
      <c r="K30" s="125">
        <f>SUM(K8:K29)</f>
        <v>0</v>
      </c>
      <c r="L30" s="125">
        <f>SUM(L8:L29)</f>
        <v>0</v>
      </c>
      <c r="M30" s="125">
        <f>SUM(M8:M29)</f>
        <v>0</v>
      </c>
      <c r="N30" s="125">
        <f t="shared" si="20"/>
        <v>0</v>
      </c>
      <c r="O30" s="125">
        <f t="shared" si="20"/>
        <v>0</v>
      </c>
      <c r="P30" s="125">
        <f t="shared" si="20"/>
        <v>0</v>
      </c>
      <c r="Q30" s="125">
        <f t="shared" si="20"/>
        <v>0</v>
      </c>
      <c r="R30" s="125">
        <f t="shared" si="20"/>
        <v>0</v>
      </c>
      <c r="S30" s="125">
        <f t="shared" si="20"/>
        <v>0</v>
      </c>
      <c r="T30" s="125">
        <f t="shared" si="20"/>
        <v>0</v>
      </c>
      <c r="U30" s="125">
        <f t="shared" si="20"/>
        <v>20000</v>
      </c>
      <c r="V30" s="125">
        <f t="shared" si="20"/>
        <v>0</v>
      </c>
      <c r="W30" s="125">
        <f t="shared" si="20"/>
        <v>0</v>
      </c>
      <c r="X30" s="80">
        <f t="shared" si="0"/>
        <v>5063486.43</v>
      </c>
      <c r="Y30" s="125">
        <f t="shared" si="20"/>
        <v>53100.33</v>
      </c>
      <c r="Z30" s="125">
        <f t="shared" si="20"/>
        <v>0</v>
      </c>
      <c r="AA30" s="125">
        <f t="shared" si="20"/>
        <v>0</v>
      </c>
      <c r="AB30" s="125">
        <f t="shared" si="20"/>
        <v>0</v>
      </c>
      <c r="AC30" s="125">
        <f>SUM(AC8:AC29)</f>
        <v>0</v>
      </c>
      <c r="AD30" s="125">
        <f>SUM(AD8:AD29)</f>
        <v>0</v>
      </c>
      <c r="AE30" s="125">
        <f>SUM(AE8:AE29)</f>
        <v>0</v>
      </c>
      <c r="AF30" s="125">
        <f>SUM(AF8:AF29)</f>
        <v>0</v>
      </c>
      <c r="AG30" s="80">
        <f t="shared" si="1"/>
        <v>53100.33</v>
      </c>
      <c r="AH30" s="80">
        <f t="shared" si="2"/>
        <v>5116586.76</v>
      </c>
      <c r="AI30" s="129">
        <f>SUM(AI8:AI29)</f>
        <v>433685.52</v>
      </c>
      <c r="AJ30" s="144">
        <f>SUM(AJ8:AJ29)</f>
        <v>2747720.3</v>
      </c>
      <c r="AK30" s="127">
        <f>SUM(AK8:AK29)</f>
        <v>306934.41000000003</v>
      </c>
      <c r="AL30" s="80">
        <f t="shared" si="3"/>
        <v>3488340.23</v>
      </c>
      <c r="AM30" s="127">
        <f>SUM(AM8:AM29)</f>
        <v>184514.92</v>
      </c>
      <c r="AN30" s="127">
        <f>SUM(AN8:AN29)</f>
        <v>537528.53</v>
      </c>
      <c r="AO30" s="127">
        <f>SUM(AO8:AO29)</f>
        <v>91807.33</v>
      </c>
      <c r="AP30" s="80">
        <f t="shared" si="4"/>
        <v>813850.78</v>
      </c>
      <c r="AQ30" s="127">
        <f>SUM(AQ8:AQ29)</f>
        <v>0</v>
      </c>
      <c r="AR30" s="128">
        <f t="shared" ref="AR30:BW30" si="21">SUM(AR8:AR29)</f>
        <v>0</v>
      </c>
      <c r="AS30" s="126">
        <f t="shared" si="21"/>
        <v>2023.71</v>
      </c>
      <c r="AT30" s="127">
        <f t="shared" si="21"/>
        <v>13327.39</v>
      </c>
      <c r="AU30" s="80">
        <f t="shared" si="5"/>
        <v>15351.099999999999</v>
      </c>
      <c r="AV30" s="80">
        <f>SUM(AV8:AV29)</f>
        <v>0</v>
      </c>
      <c r="AW30" s="127">
        <f t="shared" si="21"/>
        <v>305846.12</v>
      </c>
      <c r="AX30" s="127">
        <f t="shared" si="21"/>
        <v>36827.19</v>
      </c>
      <c r="AY30" s="128">
        <f t="shared" si="21"/>
        <v>21133.66</v>
      </c>
      <c r="AZ30" s="80">
        <f t="shared" si="6"/>
        <v>363806.97</v>
      </c>
      <c r="BA30" s="128">
        <f>SUM(BA8:BA29)</f>
        <v>0</v>
      </c>
      <c r="BB30" s="128">
        <f>SUM(BB8:BB29)</f>
        <v>12129.86</v>
      </c>
      <c r="BC30" s="128">
        <f>SUM(BC8:BC29)</f>
        <v>6285</v>
      </c>
      <c r="BD30" s="128">
        <f>SUM(BD8:BD29)</f>
        <v>13717.2</v>
      </c>
      <c r="BE30" s="128">
        <f>SUM(BE8:BE29)</f>
        <v>0</v>
      </c>
      <c r="BF30" s="127">
        <f t="shared" si="21"/>
        <v>0</v>
      </c>
      <c r="BG30" s="128">
        <f>SUM(BG8:BG29)</f>
        <v>0</v>
      </c>
      <c r="BH30" s="80">
        <f t="shared" si="7"/>
        <v>32132.06</v>
      </c>
      <c r="BI30" s="128">
        <f>SUM(BI8:BI29)</f>
        <v>0</v>
      </c>
      <c r="BJ30" s="163">
        <f>SUM(BJ8:BJ29)</f>
        <v>196994.4</v>
      </c>
      <c r="BK30" s="127">
        <f>SUM(BK8:BK29)</f>
        <v>426025.6</v>
      </c>
      <c r="BL30" s="127">
        <f>SUM(BL8:BL29)</f>
        <v>258697.5</v>
      </c>
      <c r="BM30" s="164">
        <f t="shared" si="21"/>
        <v>0</v>
      </c>
      <c r="BN30" s="148">
        <f t="shared" si="8"/>
        <v>881717.5</v>
      </c>
      <c r="BO30" s="169">
        <f>SUM(BO8:BO29)</f>
        <v>0</v>
      </c>
      <c r="BP30" s="163">
        <f t="shared" si="21"/>
        <v>29219.02</v>
      </c>
      <c r="BQ30" s="127">
        <f t="shared" si="21"/>
        <v>0</v>
      </c>
      <c r="BR30" s="127">
        <f t="shared" si="21"/>
        <v>0</v>
      </c>
      <c r="BS30" s="127">
        <f t="shared" si="21"/>
        <v>0</v>
      </c>
      <c r="BT30" s="127">
        <f t="shared" si="21"/>
        <v>0</v>
      </c>
      <c r="BU30" s="127">
        <f t="shared" si="21"/>
        <v>0</v>
      </c>
      <c r="BV30" s="127">
        <f t="shared" si="21"/>
        <v>0</v>
      </c>
      <c r="BW30" s="127">
        <f t="shared" si="21"/>
        <v>0</v>
      </c>
      <c r="BX30" s="164">
        <f>SUM(BX8:BX29)</f>
        <v>0</v>
      </c>
      <c r="BY30" s="148">
        <f t="shared" si="9"/>
        <v>29219.02</v>
      </c>
      <c r="BZ30" s="80">
        <f t="shared" si="10"/>
        <v>910936.52</v>
      </c>
      <c r="CA30" s="127">
        <f t="shared" ref="CA30:CO30" si="22">SUM(CA8:CA29)</f>
        <v>0</v>
      </c>
      <c r="CB30" s="127">
        <f t="shared" si="22"/>
        <v>0</v>
      </c>
      <c r="CC30" s="127">
        <f t="shared" si="22"/>
        <v>7249.38</v>
      </c>
      <c r="CD30" s="127">
        <f t="shared" si="22"/>
        <v>65</v>
      </c>
      <c r="CE30" s="127">
        <f t="shared" si="22"/>
        <v>1443.72</v>
      </c>
      <c r="CF30" s="127">
        <f t="shared" si="22"/>
        <v>0</v>
      </c>
      <c r="CG30" s="127">
        <f t="shared" si="22"/>
        <v>0</v>
      </c>
      <c r="CH30" s="128">
        <f t="shared" si="22"/>
        <v>0</v>
      </c>
      <c r="CI30" s="126">
        <f t="shared" si="22"/>
        <v>0</v>
      </c>
      <c r="CJ30" s="127">
        <f t="shared" si="22"/>
        <v>0</v>
      </c>
      <c r="CK30" s="127">
        <f>SUM(CK8:CK29)</f>
        <v>0</v>
      </c>
      <c r="CL30" s="127">
        <f>SUM(CL8:CL29)</f>
        <v>0</v>
      </c>
      <c r="CM30" s="127">
        <f>SUM(CM8:CM29)</f>
        <v>0</v>
      </c>
      <c r="CN30" s="127">
        <f t="shared" si="22"/>
        <v>0</v>
      </c>
      <c r="CO30" s="128">
        <f t="shared" si="22"/>
        <v>0</v>
      </c>
      <c r="CP30" s="80">
        <f t="shared" si="11"/>
        <v>0</v>
      </c>
      <c r="CQ30" s="127">
        <f t="shared" ref="CQ30:CV30" si="23">SUM(CQ8:CQ29)</f>
        <v>207480</v>
      </c>
      <c r="CR30" s="128">
        <f t="shared" si="23"/>
        <v>0</v>
      </c>
      <c r="CS30" s="126">
        <f t="shared" si="23"/>
        <v>62510</v>
      </c>
      <c r="CT30" s="128">
        <f t="shared" si="23"/>
        <v>0</v>
      </c>
      <c r="CU30" s="128">
        <f t="shared" si="23"/>
        <v>0</v>
      </c>
      <c r="CV30" s="129">
        <f t="shared" si="23"/>
        <v>0</v>
      </c>
      <c r="CW30" s="80">
        <f t="shared" si="12"/>
        <v>62510</v>
      </c>
      <c r="CX30" s="128">
        <f t="shared" ref="CX30:DF30" si="24">SUM(CX8:CX29)</f>
        <v>0</v>
      </c>
      <c r="CY30" s="127">
        <f t="shared" si="24"/>
        <v>0</v>
      </c>
      <c r="CZ30" s="130">
        <f t="shared" si="24"/>
        <v>0</v>
      </c>
      <c r="DA30" s="130">
        <f t="shared" si="24"/>
        <v>0</v>
      </c>
      <c r="DB30" s="130">
        <f t="shared" si="24"/>
        <v>0</v>
      </c>
      <c r="DC30" s="80">
        <f t="shared" si="13"/>
        <v>0</v>
      </c>
      <c r="DD30" s="80">
        <f t="shared" si="14"/>
        <v>62510</v>
      </c>
      <c r="DE30" s="130">
        <f t="shared" si="24"/>
        <v>0</v>
      </c>
      <c r="DF30" s="130">
        <f t="shared" si="24"/>
        <v>0</v>
      </c>
      <c r="DG30" s="130">
        <f>SUM(DG8:DG29)</f>
        <v>0</v>
      </c>
      <c r="DH30" s="131">
        <f t="shared" ref="DH30:DO30" si="25">SUM(DH8:DH29)</f>
        <v>0</v>
      </c>
      <c r="DI30" s="131">
        <f t="shared" si="25"/>
        <v>0</v>
      </c>
      <c r="DJ30" s="82">
        <f t="shared" si="15"/>
        <v>0</v>
      </c>
      <c r="DK30" s="128">
        <f>SUM(DK8:DK29)</f>
        <v>0</v>
      </c>
      <c r="DL30" s="131">
        <f>SUM(DL8:DL29)</f>
        <v>0</v>
      </c>
      <c r="DM30" s="128">
        <f t="shared" si="25"/>
        <v>0</v>
      </c>
      <c r="DN30" s="131">
        <f t="shared" si="25"/>
        <v>0</v>
      </c>
      <c r="DO30" s="131">
        <f t="shared" si="25"/>
        <v>1304</v>
      </c>
      <c r="DP30" s="80">
        <f t="shared" si="16"/>
        <v>1304</v>
      </c>
      <c r="DQ30" s="80">
        <f t="shared" si="17"/>
        <v>5904469.7599999998</v>
      </c>
      <c r="DR30" s="128">
        <f>SUM(DR8:DR29)</f>
        <v>0</v>
      </c>
      <c r="DS30" s="130">
        <f>SUM(DS8:DS29)</f>
        <v>0</v>
      </c>
      <c r="DT30" s="127">
        <f t="shared" ref="DT30:EE30" si="26">SUM(DT8:DT29)</f>
        <v>0</v>
      </c>
      <c r="DU30" s="127">
        <f t="shared" si="26"/>
        <v>0</v>
      </c>
      <c r="DV30" s="127">
        <f t="shared" si="26"/>
        <v>0</v>
      </c>
      <c r="DW30" s="127">
        <f t="shared" si="26"/>
        <v>0</v>
      </c>
      <c r="DX30" s="127">
        <f t="shared" si="26"/>
        <v>0</v>
      </c>
      <c r="DY30" s="127">
        <f t="shared" si="26"/>
        <v>0</v>
      </c>
      <c r="DZ30" s="127">
        <f t="shared" si="26"/>
        <v>0</v>
      </c>
      <c r="EA30" s="127">
        <f t="shared" si="26"/>
        <v>0</v>
      </c>
      <c r="EB30" s="127">
        <f t="shared" si="26"/>
        <v>0</v>
      </c>
      <c r="EC30" s="127">
        <f t="shared" si="26"/>
        <v>0</v>
      </c>
      <c r="ED30" s="127">
        <f t="shared" si="26"/>
        <v>0</v>
      </c>
      <c r="EE30" s="127">
        <f t="shared" si="26"/>
        <v>0</v>
      </c>
      <c r="EF30" s="80">
        <f t="shared" si="18"/>
        <v>0</v>
      </c>
      <c r="EG30" s="80">
        <f t="shared" si="19"/>
        <v>5904469.7599999998</v>
      </c>
      <c r="EH30" s="78"/>
      <c r="EI30" s="12"/>
      <c r="EJ30" s="75"/>
    </row>
    <row r="31" spans="1:253" s="111" customFormat="1" ht="19.5" customHeight="1" thickBot="1" x14ac:dyDescent="0.25">
      <c r="A31" s="132" t="s">
        <v>71</v>
      </c>
      <c r="B31" s="132"/>
      <c r="C31" s="125">
        <f t="shared" ref="C31:AF31" si="27">C30+C7</f>
        <v>4246640.4000000004</v>
      </c>
      <c r="D31" s="125">
        <f t="shared" si="27"/>
        <v>11310839.619999999</v>
      </c>
      <c r="E31" s="125">
        <f t="shared" si="27"/>
        <v>798914.45</v>
      </c>
      <c r="F31" s="125">
        <f t="shared" si="27"/>
        <v>1813626.22</v>
      </c>
      <c r="G31" s="125">
        <f t="shared" si="27"/>
        <v>796703.04</v>
      </c>
      <c r="H31" s="125">
        <f t="shared" si="27"/>
        <v>1865821.8900000001</v>
      </c>
      <c r="I31" s="125">
        <f>I30+I7</f>
        <v>0</v>
      </c>
      <c r="J31" s="125">
        <f>J30+J7</f>
        <v>0</v>
      </c>
      <c r="K31" s="125">
        <f>K30+K7</f>
        <v>0</v>
      </c>
      <c r="L31" s="125">
        <f>L30+L7</f>
        <v>0</v>
      </c>
      <c r="M31" s="125">
        <f>M30+M7</f>
        <v>0</v>
      </c>
      <c r="N31" s="125">
        <f t="shared" si="27"/>
        <v>0</v>
      </c>
      <c r="O31" s="125">
        <f t="shared" si="27"/>
        <v>0</v>
      </c>
      <c r="P31" s="125">
        <f t="shared" si="27"/>
        <v>0</v>
      </c>
      <c r="Q31" s="125">
        <f t="shared" si="27"/>
        <v>0</v>
      </c>
      <c r="R31" s="125">
        <f t="shared" si="27"/>
        <v>0</v>
      </c>
      <c r="S31" s="125">
        <f t="shared" si="27"/>
        <v>0</v>
      </c>
      <c r="T31" s="125">
        <f t="shared" si="27"/>
        <v>0</v>
      </c>
      <c r="U31" s="125">
        <f t="shared" si="27"/>
        <v>40000</v>
      </c>
      <c r="V31" s="125">
        <f t="shared" si="27"/>
        <v>55000</v>
      </c>
      <c r="W31" s="125">
        <f t="shared" si="27"/>
        <v>0</v>
      </c>
      <c r="X31" s="80">
        <f t="shared" si="0"/>
        <v>20927545.619999997</v>
      </c>
      <c r="Y31" s="125">
        <f t="shared" si="27"/>
        <v>53100.33</v>
      </c>
      <c r="Z31" s="125">
        <f t="shared" si="27"/>
        <v>0</v>
      </c>
      <c r="AA31" s="125">
        <f t="shared" si="27"/>
        <v>0</v>
      </c>
      <c r="AB31" s="125">
        <f t="shared" si="27"/>
        <v>321733</v>
      </c>
      <c r="AC31" s="125">
        <f t="shared" si="27"/>
        <v>0</v>
      </c>
      <c r="AD31" s="125">
        <f t="shared" si="27"/>
        <v>0</v>
      </c>
      <c r="AE31" s="125">
        <f t="shared" si="27"/>
        <v>0</v>
      </c>
      <c r="AF31" s="125">
        <f t="shared" si="27"/>
        <v>0</v>
      </c>
      <c r="AG31" s="80">
        <f t="shared" si="1"/>
        <v>374833.33</v>
      </c>
      <c r="AH31" s="80">
        <f t="shared" si="2"/>
        <v>21302378.949999996</v>
      </c>
      <c r="AI31" s="133">
        <f>AI30+AI7</f>
        <v>1730127.9</v>
      </c>
      <c r="AJ31" s="143">
        <f>AJ30+AJ7</f>
        <v>8500264.9900000002</v>
      </c>
      <c r="AK31" s="133">
        <f>AK30+AK7</f>
        <v>1108034.06</v>
      </c>
      <c r="AL31" s="80">
        <f t="shared" si="3"/>
        <v>11338426.950000001</v>
      </c>
      <c r="AM31" s="134">
        <f t="shared" ref="AM31:CO31" si="28">AM30+AM7</f>
        <v>302001.7</v>
      </c>
      <c r="AN31" s="134">
        <f t="shared" si="28"/>
        <v>2448949.27</v>
      </c>
      <c r="AO31" s="134">
        <f>AO30+AO7</f>
        <v>331972.3</v>
      </c>
      <c r="AP31" s="80">
        <f t="shared" si="4"/>
        <v>3082923.27</v>
      </c>
      <c r="AQ31" s="134">
        <f t="shared" si="28"/>
        <v>0</v>
      </c>
      <c r="AR31" s="125">
        <f t="shared" si="28"/>
        <v>0</v>
      </c>
      <c r="AS31" s="133">
        <f t="shared" si="28"/>
        <v>9684.4</v>
      </c>
      <c r="AT31" s="134">
        <f t="shared" si="28"/>
        <v>66636.95</v>
      </c>
      <c r="AU31" s="80">
        <f t="shared" si="5"/>
        <v>76321.349999999991</v>
      </c>
      <c r="AV31" s="80">
        <f>AV30+AV7</f>
        <v>9900</v>
      </c>
      <c r="AW31" s="134">
        <f t="shared" si="28"/>
        <v>1007167.89</v>
      </c>
      <c r="AX31" s="134">
        <f t="shared" si="28"/>
        <v>256205.12</v>
      </c>
      <c r="AY31" s="125">
        <f t="shared" si="28"/>
        <v>82862.86</v>
      </c>
      <c r="AZ31" s="80">
        <f t="shared" si="6"/>
        <v>1346235.87</v>
      </c>
      <c r="BA31" s="125">
        <f>BA30+BA7</f>
        <v>656437</v>
      </c>
      <c r="BB31" s="125">
        <f>BB30+BB7</f>
        <v>17920.150000000001</v>
      </c>
      <c r="BC31" s="125">
        <f>BC30+BC7</f>
        <v>18855</v>
      </c>
      <c r="BD31" s="125">
        <f>BD30+BD7</f>
        <v>13717.2</v>
      </c>
      <c r="BE31" s="125">
        <f>BE30+BE7</f>
        <v>0</v>
      </c>
      <c r="BF31" s="134">
        <f t="shared" si="28"/>
        <v>0</v>
      </c>
      <c r="BG31" s="125">
        <f t="shared" si="28"/>
        <v>0</v>
      </c>
      <c r="BH31" s="80">
        <f t="shared" si="7"/>
        <v>706929.35</v>
      </c>
      <c r="BI31" s="125">
        <f>BI30+BI7</f>
        <v>0</v>
      </c>
      <c r="BJ31" s="165">
        <f>BJ30+BJ7</f>
        <v>613777.4</v>
      </c>
      <c r="BK31" s="166">
        <f>BK30+BK7</f>
        <v>1337397.6000000001</v>
      </c>
      <c r="BL31" s="166">
        <f t="shared" si="28"/>
        <v>315044.5</v>
      </c>
      <c r="BM31" s="167">
        <f t="shared" si="28"/>
        <v>0</v>
      </c>
      <c r="BN31" s="148">
        <f t="shared" si="8"/>
        <v>2266219.5</v>
      </c>
      <c r="BO31" s="170">
        <f>BO30+BO7</f>
        <v>0</v>
      </c>
      <c r="BP31" s="165">
        <f t="shared" si="28"/>
        <v>115901.22</v>
      </c>
      <c r="BQ31" s="166">
        <f t="shared" si="28"/>
        <v>0</v>
      </c>
      <c r="BR31" s="166">
        <f t="shared" si="28"/>
        <v>19177.29</v>
      </c>
      <c r="BS31" s="166">
        <f t="shared" si="28"/>
        <v>0</v>
      </c>
      <c r="BT31" s="166">
        <f t="shared" si="28"/>
        <v>0</v>
      </c>
      <c r="BU31" s="166">
        <f t="shared" si="28"/>
        <v>0</v>
      </c>
      <c r="BV31" s="166">
        <f t="shared" si="28"/>
        <v>0</v>
      </c>
      <c r="BW31" s="166">
        <f t="shared" si="28"/>
        <v>0</v>
      </c>
      <c r="BX31" s="167">
        <f t="shared" si="28"/>
        <v>0</v>
      </c>
      <c r="BY31" s="148">
        <f t="shared" si="9"/>
        <v>135078.51</v>
      </c>
      <c r="BZ31" s="80">
        <f t="shared" si="10"/>
        <v>2401298.0099999998</v>
      </c>
      <c r="CA31" s="134">
        <f t="shared" si="28"/>
        <v>0</v>
      </c>
      <c r="CB31" s="134">
        <f t="shared" si="28"/>
        <v>0</v>
      </c>
      <c r="CC31" s="134">
        <f t="shared" si="28"/>
        <v>61365.36</v>
      </c>
      <c r="CD31" s="134">
        <f>CD30+CD7</f>
        <v>260</v>
      </c>
      <c r="CE31" s="134">
        <f>CE30+CE7</f>
        <v>6682.67</v>
      </c>
      <c r="CF31" s="134">
        <f t="shared" si="28"/>
        <v>0</v>
      </c>
      <c r="CG31" s="134">
        <f t="shared" si="28"/>
        <v>0</v>
      </c>
      <c r="CH31" s="125">
        <f t="shared" si="28"/>
        <v>0</v>
      </c>
      <c r="CI31" s="133">
        <f t="shared" si="28"/>
        <v>0</v>
      </c>
      <c r="CJ31" s="134">
        <f t="shared" si="28"/>
        <v>0</v>
      </c>
      <c r="CK31" s="134">
        <f>CK30+CK7</f>
        <v>0</v>
      </c>
      <c r="CL31" s="134">
        <f>CL30+CL7</f>
        <v>0</v>
      </c>
      <c r="CM31" s="134">
        <f>CM30+CM7</f>
        <v>0</v>
      </c>
      <c r="CN31" s="134">
        <f t="shared" si="28"/>
        <v>0</v>
      </c>
      <c r="CO31" s="125">
        <f t="shared" si="28"/>
        <v>0</v>
      </c>
      <c r="CP31" s="80">
        <f t="shared" si="11"/>
        <v>0</v>
      </c>
      <c r="CQ31" s="134">
        <f t="shared" ref="CQ31:CV31" si="29">CQ30+CQ7</f>
        <v>207480</v>
      </c>
      <c r="CR31" s="125">
        <f t="shared" si="29"/>
        <v>0</v>
      </c>
      <c r="CS31" s="133">
        <f t="shared" si="29"/>
        <v>209753</v>
      </c>
      <c r="CT31" s="125">
        <f t="shared" si="29"/>
        <v>0</v>
      </c>
      <c r="CU31" s="125">
        <f t="shared" si="29"/>
        <v>0</v>
      </c>
      <c r="CV31" s="135">
        <f t="shared" si="29"/>
        <v>0</v>
      </c>
      <c r="CW31" s="80">
        <f t="shared" si="12"/>
        <v>209753</v>
      </c>
      <c r="CX31" s="125">
        <f>CX30+CX7</f>
        <v>0</v>
      </c>
      <c r="CY31" s="134">
        <f>CY30+CY7</f>
        <v>0</v>
      </c>
      <c r="CZ31" s="134">
        <f t="shared" ref="CZ31:DG31" si="30">CZ30+CZ7</f>
        <v>0</v>
      </c>
      <c r="DA31" s="134">
        <f t="shared" si="30"/>
        <v>0</v>
      </c>
      <c r="DB31" s="134">
        <f t="shared" si="30"/>
        <v>0</v>
      </c>
      <c r="DC31" s="80">
        <f t="shared" si="13"/>
        <v>0</v>
      </c>
      <c r="DD31" s="80">
        <f t="shared" si="14"/>
        <v>209753</v>
      </c>
      <c r="DE31" s="134">
        <f t="shared" si="30"/>
        <v>0</v>
      </c>
      <c r="DF31" s="134">
        <f t="shared" si="30"/>
        <v>0</v>
      </c>
      <c r="DG31" s="134">
        <f t="shared" si="30"/>
        <v>0</v>
      </c>
      <c r="DH31" s="136">
        <f t="shared" ref="DH31:DN31" si="31">DH30+DH7</f>
        <v>0</v>
      </c>
      <c r="DI31" s="136">
        <f t="shared" si="31"/>
        <v>0</v>
      </c>
      <c r="DJ31" s="183">
        <f t="shared" si="15"/>
        <v>0</v>
      </c>
      <c r="DK31" s="125">
        <f>DK30+DK7</f>
        <v>0</v>
      </c>
      <c r="DL31" s="136">
        <f>DL30+DL7</f>
        <v>0</v>
      </c>
      <c r="DM31" s="125">
        <f t="shared" si="31"/>
        <v>0</v>
      </c>
      <c r="DN31" s="136">
        <f t="shared" si="31"/>
        <v>0</v>
      </c>
      <c r="DO31" s="136">
        <f>DO30+DO7</f>
        <v>38692</v>
      </c>
      <c r="DP31" s="80">
        <f t="shared" si="16"/>
        <v>38692</v>
      </c>
      <c r="DQ31" s="80">
        <f t="shared" si="17"/>
        <v>19486267.829999998</v>
      </c>
      <c r="DR31" s="125">
        <f>DR30+DR7</f>
        <v>162761.28</v>
      </c>
      <c r="DS31" s="137">
        <f>DS30+DS7</f>
        <v>151571.12</v>
      </c>
      <c r="DT31" s="136">
        <f t="shared" ref="DT31:EE31" si="32">DT30+DT7</f>
        <v>7400.6</v>
      </c>
      <c r="DU31" s="136">
        <f t="shared" si="32"/>
        <v>0</v>
      </c>
      <c r="DV31" s="136">
        <f t="shared" si="32"/>
        <v>0</v>
      </c>
      <c r="DW31" s="136">
        <f t="shared" si="32"/>
        <v>0</v>
      </c>
      <c r="DX31" s="136">
        <f t="shared" si="32"/>
        <v>0</v>
      </c>
      <c r="DY31" s="136">
        <f t="shared" si="32"/>
        <v>0</v>
      </c>
      <c r="DZ31" s="136">
        <f t="shared" si="32"/>
        <v>0</v>
      </c>
      <c r="EA31" s="136">
        <f t="shared" si="32"/>
        <v>0</v>
      </c>
      <c r="EB31" s="136">
        <f t="shared" si="32"/>
        <v>0</v>
      </c>
      <c r="EC31" s="136">
        <f t="shared" si="32"/>
        <v>0</v>
      </c>
      <c r="ED31" s="136">
        <f t="shared" si="32"/>
        <v>0</v>
      </c>
      <c r="EE31" s="136">
        <f t="shared" si="32"/>
        <v>0</v>
      </c>
      <c r="EF31" s="80">
        <f t="shared" si="18"/>
        <v>321733</v>
      </c>
      <c r="EG31" s="80">
        <f t="shared" si="19"/>
        <v>19808000.829999998</v>
      </c>
      <c r="EH31" s="80">
        <f>AH31-EG31</f>
        <v>1494378.1199999973</v>
      </c>
      <c r="EI31" s="12"/>
      <c r="EJ31" s="75"/>
    </row>
    <row r="32" spans="1:253" ht="15.75" customHeight="1" x14ac:dyDescent="0.2">
      <c r="AI32" s="191"/>
      <c r="AJ32" s="191"/>
      <c r="AK32" s="191"/>
      <c r="EE32" s="13"/>
      <c r="EF32" s="107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</row>
    <row r="33" spans="135:253" ht="16.5" customHeight="1" x14ac:dyDescent="0.2">
      <c r="EE33" s="13"/>
      <c r="EF33" s="111"/>
      <c r="EG33" s="111"/>
      <c r="EH33" s="13"/>
      <c r="EI33" s="111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</row>
    <row r="34" spans="135:253" x14ac:dyDescent="0.2"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</row>
    <row r="35" spans="135:253" x14ac:dyDescent="0.2"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</row>
    <row r="36" spans="135:253" x14ac:dyDescent="0.2"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</row>
    <row r="37" spans="135:253" x14ac:dyDescent="0.2"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</row>
  </sheetData>
  <sheetProtection selectLockedCells="1" selectUnlockedCells="1"/>
  <mergeCells count="15">
    <mergeCell ref="DR4:EE4"/>
    <mergeCell ref="AQ5:AR5"/>
    <mergeCell ref="AS5:AT5"/>
    <mergeCell ref="AI32:AK32"/>
    <mergeCell ref="A1:DZ1"/>
    <mergeCell ref="A2:DZ2"/>
    <mergeCell ref="A3:DZ3"/>
    <mergeCell ref="AI4:AK4"/>
    <mergeCell ref="AM4:AO4"/>
    <mergeCell ref="AQ4:AR4"/>
    <mergeCell ref="AS4:AT4"/>
    <mergeCell ref="AW4:AY4"/>
    <mergeCell ref="BA4:BG4"/>
    <mergeCell ref="BI4:BX4"/>
    <mergeCell ref="CI4:CO4"/>
  </mergeCells>
  <pageMargins left="0" right="0" top="0.98425196850393704" bottom="0.19685039370078741" header="0.51181102362204722" footer="0.51181102362204722"/>
  <pageSetup paperSize="9" scale="75" firstPageNumber="0" orientation="landscape" horizontalDpi="300" verticalDpi="300" r:id="rId1"/>
  <headerFooter alignWithMargins="0"/>
  <colBreaks count="8" manualBreakCount="8">
    <brk id="15" max="32" man="1"/>
    <brk id="30" max="32" man="1"/>
    <brk id="44" max="32" man="1"/>
    <brk id="60" max="32" man="1"/>
    <brk id="77" max="32" man="1"/>
    <brk id="94" max="32" man="1"/>
    <brk id="110" max="32" man="1"/>
    <brk id="127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>
      <selection activeCell="H15" sqref="H15"/>
    </sheetView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2021-06-02T03:00:28Z</cp:lastPrinted>
  <dcterms:created xsi:type="dcterms:W3CDTF">2021-06-22T04:36:07Z</dcterms:created>
  <dcterms:modified xsi:type="dcterms:W3CDTF">2021-06-22T04:36:07Z</dcterms:modified>
</cp:coreProperties>
</file>