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<sst xmlns="http://schemas.openxmlformats.org/spreadsheetml/2006/main" count="179" uniqueCount="110">
  <si>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</si>
  <si>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</si>
  <si>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</si>
  <si>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</si>
  <si>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</si>
  <si>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</si>
  <si>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</si>
  <si>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</si>
  <si>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</si>
  <si>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</si>
  <si>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</si>
  <si>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</si>
  <si>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Возврат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</si>
  <si>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</si>
  <si>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</si>
  <si>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</si>
  <si>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</si>
  <si>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</si>
  <si>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</si>
  <si>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</si>
  <si>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</si>
  <si>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</si>
  <si>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</si>
  <si>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</si>
  <si>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</si>
  <si>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</si>
  <si>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</si>
  <si>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</si>
  <si>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</si>
  <si>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</si>
  <si>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</si>
  <si>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</si>
  <si>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</si>
  <si>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</si>
  <si>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</si>
  <si>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</si>
  <si>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</si>
  <si>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</si>
  <si>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</si>
  <si>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</si>
  <si>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</si>
  <si>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</si>
  <si>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</si>
  <si>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экспертиза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</si>
  <si>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</si>
  <si>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</si>
  <si>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</si>
  <si>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</si>
  <si>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</si>
  <si>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</si>
  <si>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</si>
  <si>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</si>
  <si>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</si>
  <si>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</si>
  <si>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</si>
  <si>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</si>
  <si>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</si>
  <si>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</si>
  <si>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</si>
  <si>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</si>
  <si>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</si>
  <si>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</si>
  <si>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</si>
  <si>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</si>
  <si>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</si>
  <si>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</si>
  <si>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</si>
  <si>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</si>
  <si>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</si>
  <si>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</si>
  <si>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</si>
  <si>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</si>
  <si>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</si>
  <si>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</si>
  <si>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</si>
  <si>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</si>
  <si>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</si>
  <si>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</si>
  <si>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</si>
  <si>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</si>
  <si>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</si>
  <si>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</si>
  <si>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</si>
  <si>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</si>
  <si>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</si>
  <si>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</si>
  <si>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</si>
  <si>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</si>
  <si>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 xml:space="preserve">Финансирование, кассовые расходы     за    июнь  2021г                                  СШ-4                                                                                                                              </t>
  </si>
  <si>
    <t>1.06.</t>
  </si>
  <si>
    <t>2.06.</t>
  </si>
  <si>
    <t>3.06.</t>
  </si>
  <si>
    <t>4.06.</t>
  </si>
  <si>
    <t>7.06.</t>
  </si>
  <si>
    <t>8.06.</t>
  </si>
  <si>
    <t>9.06.</t>
  </si>
  <si>
    <t>10.06.</t>
  </si>
  <si>
    <t>11.06.</t>
  </si>
  <si>
    <t>15.06.</t>
  </si>
  <si>
    <t>16.06.</t>
  </si>
  <si>
    <t>17.06.</t>
  </si>
  <si>
    <t>18.06.</t>
  </si>
  <si>
    <t>21.06.</t>
  </si>
  <si>
    <t>22.06.</t>
  </si>
  <si>
    <t>23.06.</t>
  </si>
  <si>
    <t>24.06.</t>
  </si>
  <si>
    <t>25.06.</t>
  </si>
  <si>
    <t>6М</t>
  </si>
  <si>
    <t>28.06.</t>
  </si>
  <si>
    <t>29.06.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</si>
</sst>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7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2.1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93" t="s">
        <v>88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72</v>
      </c>
      <c r="G4" s="16" t="s">
        <v>3</v>
      </c>
      <c r="H4" s="16" t="s">
        <v>72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77</v>
      </c>
      <c r="P4" s="16"/>
      <c r="Q4" s="16"/>
      <c r="R4" s="16"/>
      <c r="S4" s="16" t="s">
        <v>76</v>
      </c>
      <c r="T4" s="16" t="s">
        <v>5</v>
      </c>
      <c r="U4" s="16" t="s">
        <v>75</v>
      </c>
      <c r="V4" s="16" t="s">
        <v>6</v>
      </c>
      <c r="W4" s="16" t="s">
        <v>73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5">
        <v>211</v>
      </c>
      <c r="AJ4" s="195"/>
      <c r="AK4" s="195"/>
      <c r="AL4" s="17"/>
      <c r="AM4" s="196">
        <v>213</v>
      </c>
      <c r="AN4" s="196"/>
      <c r="AO4" s="196"/>
      <c r="AP4" s="17"/>
      <c r="AQ4" s="185" t="s">
        <v>10</v>
      </c>
      <c r="AR4" s="185"/>
      <c r="AS4" s="185">
        <v>244</v>
      </c>
      <c r="AT4" s="185"/>
      <c r="AU4" s="17"/>
      <c r="AV4" s="17"/>
      <c r="AW4" s="186">
        <v>223</v>
      </c>
      <c r="AX4" s="186"/>
      <c r="AY4" s="186"/>
      <c r="AZ4" s="17"/>
      <c r="BA4" s="187" t="s">
        <v>11</v>
      </c>
      <c r="BB4" s="187"/>
      <c r="BC4" s="187"/>
      <c r="BD4" s="187"/>
      <c r="BE4" s="187"/>
      <c r="BF4" s="187"/>
      <c r="BG4" s="187"/>
      <c r="BH4" s="145" t="s">
        <v>7</v>
      </c>
      <c r="BI4" s="187">
        <v>226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8">
        <v>290</v>
      </c>
      <c r="CJ4" s="188"/>
      <c r="CK4" s="188"/>
      <c r="CL4" s="188"/>
      <c r="CM4" s="188"/>
      <c r="CN4" s="188"/>
      <c r="CO4" s="188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81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82</v>
      </c>
      <c r="DD4" s="15" t="s">
        <v>9</v>
      </c>
      <c r="DE4" s="16" t="s">
        <v>12</v>
      </c>
      <c r="DF4" s="178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9" t="s">
        <v>13</v>
      </c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14</v>
      </c>
      <c r="B5" s="30"/>
      <c r="C5" s="31" t="s">
        <v>15</v>
      </c>
      <c r="D5" s="31" t="s">
        <v>16</v>
      </c>
      <c r="E5" s="31" t="s">
        <v>17</v>
      </c>
      <c r="F5" s="32" t="s">
        <v>16</v>
      </c>
      <c r="G5" s="32" t="s">
        <v>18</v>
      </c>
      <c r="H5" s="32" t="s">
        <v>38</v>
      </c>
      <c r="I5" s="31" t="s">
        <v>19</v>
      </c>
      <c r="J5" s="32" t="s">
        <v>20</v>
      </c>
      <c r="K5" s="32"/>
      <c r="L5" s="32">
        <v>211</v>
      </c>
      <c r="M5" s="32">
        <v>211</v>
      </c>
      <c r="N5" s="32"/>
      <c r="O5" s="32" t="s">
        <v>86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21</v>
      </c>
      <c r="Y5" s="139" t="s">
        <v>68</v>
      </c>
      <c r="Z5" s="34" t="s">
        <v>22</v>
      </c>
      <c r="AA5" s="34" t="s">
        <v>74</v>
      </c>
      <c r="AB5" s="34" t="s">
        <v>23</v>
      </c>
      <c r="AC5" s="34" t="s">
        <v>24</v>
      </c>
      <c r="AD5" s="34" t="s">
        <v>107</v>
      </c>
      <c r="AE5" s="34"/>
      <c r="AF5" s="34"/>
      <c r="AG5" s="33" t="s">
        <v>25</v>
      </c>
      <c r="AH5" s="33" t="s">
        <v>26</v>
      </c>
      <c r="AI5" s="35" t="s">
        <v>2</v>
      </c>
      <c r="AJ5" s="29" t="s">
        <v>27</v>
      </c>
      <c r="AK5" s="29" t="s">
        <v>85</v>
      </c>
      <c r="AL5" s="36" t="s">
        <v>28</v>
      </c>
      <c r="AM5" s="35" t="s">
        <v>2</v>
      </c>
      <c r="AN5" s="29" t="s">
        <v>27</v>
      </c>
      <c r="AO5" s="29" t="s">
        <v>85</v>
      </c>
      <c r="AP5" s="36" t="s">
        <v>28</v>
      </c>
      <c r="AQ5" s="190" t="s">
        <v>29</v>
      </c>
      <c r="AR5" s="190"/>
      <c r="AS5" s="190" t="s">
        <v>30</v>
      </c>
      <c r="AT5" s="190"/>
      <c r="AU5" s="38" t="s">
        <v>28</v>
      </c>
      <c r="AV5" s="38">
        <v>222</v>
      </c>
      <c r="AW5" s="39" t="s">
        <v>31</v>
      </c>
      <c r="AX5" s="40" t="s">
        <v>32</v>
      </c>
      <c r="AY5" s="35" t="s">
        <v>33</v>
      </c>
      <c r="AZ5" s="38" t="s">
        <v>28</v>
      </c>
      <c r="BA5" s="42" t="s">
        <v>78</v>
      </c>
      <c r="BB5" s="42" t="s">
        <v>34</v>
      </c>
      <c r="BC5" s="41" t="s">
        <v>35</v>
      </c>
      <c r="BD5" s="42" t="s">
        <v>36</v>
      </c>
      <c r="BE5" s="42" t="s">
        <v>37</v>
      </c>
      <c r="BF5" s="42"/>
      <c r="BG5" s="35"/>
      <c r="BH5" s="38">
        <v>225</v>
      </c>
      <c r="BI5" s="43"/>
      <c r="BJ5" s="149" t="s">
        <v>38</v>
      </c>
      <c r="BK5" s="150" t="s">
        <v>38</v>
      </c>
      <c r="BL5" s="152" t="s">
        <v>83</v>
      </c>
      <c r="BM5" s="152" t="s">
        <v>39</v>
      </c>
      <c r="BN5" s="146" t="s">
        <v>79</v>
      </c>
      <c r="BO5" s="168" t="s">
        <v>80</v>
      </c>
      <c r="BP5" s="172" t="s">
        <v>40</v>
      </c>
      <c r="BQ5" s="173" t="s">
        <v>41</v>
      </c>
      <c r="BR5" s="174" t="s">
        <v>42</v>
      </c>
      <c r="BS5" s="174" t="s">
        <v>43</v>
      </c>
      <c r="BT5" s="179" t="s">
        <v>44</v>
      </c>
      <c r="BU5" s="151" t="s">
        <v>45</v>
      </c>
      <c r="BV5" s="174"/>
      <c r="BW5" s="174" t="s">
        <v>46</v>
      </c>
      <c r="BX5" s="175"/>
      <c r="BY5" s="171" t="s">
        <v>28</v>
      </c>
      <c r="BZ5" s="44">
        <v>226</v>
      </c>
      <c r="CA5" s="45" t="s">
        <v>47</v>
      </c>
      <c r="CB5" s="45" t="s">
        <v>48</v>
      </c>
      <c r="CC5" s="46" t="s">
        <v>49</v>
      </c>
      <c r="CD5" s="46" t="s">
        <v>49</v>
      </c>
      <c r="CE5" s="138" t="s">
        <v>50</v>
      </c>
      <c r="CF5" s="138" t="s">
        <v>50</v>
      </c>
      <c r="CG5" s="47"/>
      <c r="CH5" s="48"/>
      <c r="CI5" s="49" t="s">
        <v>51</v>
      </c>
      <c r="CJ5" s="50" t="s">
        <v>52</v>
      </c>
      <c r="CK5" s="50" t="s">
        <v>55</v>
      </c>
      <c r="CL5" s="50" t="s">
        <v>53</v>
      </c>
      <c r="CM5" s="50" t="s">
        <v>54</v>
      </c>
      <c r="CN5" s="50" t="s">
        <v>53</v>
      </c>
      <c r="CO5" s="51"/>
      <c r="CP5" s="36" t="s">
        <v>28</v>
      </c>
      <c r="CQ5" s="52" t="s">
        <v>3</v>
      </c>
      <c r="CR5" s="53" t="s">
        <v>56</v>
      </c>
      <c r="CS5" s="41" t="s">
        <v>3</v>
      </c>
      <c r="CT5" s="40" t="s">
        <v>18</v>
      </c>
      <c r="CU5" s="40" t="s">
        <v>72</v>
      </c>
      <c r="CV5" s="43" t="s">
        <v>84</v>
      </c>
      <c r="CW5" s="38" t="s">
        <v>57</v>
      </c>
      <c r="CX5" s="39" t="s">
        <v>56</v>
      </c>
      <c r="CY5" s="39" t="s">
        <v>58</v>
      </c>
      <c r="CZ5" s="40" t="s">
        <v>38</v>
      </c>
      <c r="DA5" s="35" t="s">
        <v>59</v>
      </c>
      <c r="DB5" s="35"/>
      <c r="DC5" s="38" t="s">
        <v>2</v>
      </c>
      <c r="DD5" s="38">
        <v>340</v>
      </c>
      <c r="DE5" s="53">
        <v>610</v>
      </c>
      <c r="DF5" s="138"/>
      <c r="DG5" s="35" t="s">
        <v>60</v>
      </c>
      <c r="DH5" s="35" t="s">
        <v>87</v>
      </c>
      <c r="DI5" s="35" t="s">
        <v>61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21</v>
      </c>
      <c r="DR5" s="16">
        <v>213</v>
      </c>
      <c r="DS5" s="16">
        <v>290</v>
      </c>
      <c r="DT5" s="184">
        <v>225</v>
      </c>
      <c r="DU5" s="184">
        <v>225</v>
      </c>
      <c r="DV5" s="184">
        <v>340</v>
      </c>
      <c r="DW5" s="184">
        <v>211</v>
      </c>
      <c r="DX5" s="38">
        <v>213</v>
      </c>
      <c r="DY5" s="36">
        <v>225</v>
      </c>
      <c r="DZ5" s="36"/>
      <c r="EA5" s="36"/>
      <c r="EB5" s="36"/>
      <c r="EC5" s="36"/>
      <c r="ED5" s="36"/>
      <c r="EE5" s="36"/>
      <c r="EF5" s="38" t="s">
        <v>62</v>
      </c>
      <c r="EG5" s="55" t="s">
        <v>63</v>
      </c>
      <c r="EH5" s="36" t="s">
        <v>64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65</v>
      </c>
      <c r="BD6" s="41"/>
      <c r="BE6" s="66"/>
      <c r="BF6" s="66"/>
      <c r="BG6" s="68"/>
      <c r="BH6" s="64" t="s">
        <v>50</v>
      </c>
      <c r="BI6" s="60"/>
      <c r="BJ6" s="153" t="s">
        <v>18</v>
      </c>
      <c r="BK6" s="66" t="s">
        <v>72</v>
      </c>
      <c r="BL6" s="154"/>
      <c r="BM6" s="154" t="s">
        <v>19</v>
      </c>
      <c r="BN6" s="147" t="s">
        <v>66</v>
      </c>
      <c r="BO6" s="177" t="s">
        <v>50</v>
      </c>
      <c r="BP6" s="153"/>
      <c r="BQ6" s="69"/>
      <c r="BR6" s="69"/>
      <c r="BS6" s="50"/>
      <c r="BT6" s="69"/>
      <c r="BU6" s="70"/>
      <c r="BV6" s="69"/>
      <c r="BW6" s="50" t="s">
        <v>20</v>
      </c>
      <c r="BX6" s="176"/>
      <c r="BY6" s="147" t="s">
        <v>67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56</v>
      </c>
      <c r="CQ6" s="67"/>
      <c r="CR6" s="68"/>
      <c r="CS6" s="65" t="s">
        <v>17</v>
      </c>
      <c r="CT6" s="69" t="s">
        <v>38</v>
      </c>
      <c r="CU6" s="69" t="s">
        <v>38</v>
      </c>
      <c r="CV6" s="72" t="s">
        <v>38</v>
      </c>
      <c r="CW6" s="59"/>
      <c r="CX6" s="71"/>
      <c r="CY6" s="67"/>
      <c r="CZ6" s="69"/>
      <c r="DA6" s="68"/>
      <c r="DB6" s="72"/>
      <c r="DC6" s="59"/>
      <c r="DD6" s="59"/>
      <c r="DE6" s="61"/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23</v>
      </c>
      <c r="DS6" s="34" t="s">
        <v>23</v>
      </c>
      <c r="DT6" s="74" t="s">
        <v>23</v>
      </c>
      <c r="DU6" s="74" t="s">
        <v>68</v>
      </c>
      <c r="DV6" s="74" t="s">
        <v>68</v>
      </c>
      <c r="DW6" s="74" t="s">
        <v>22</v>
      </c>
      <c r="DX6" s="62" t="s">
        <v>22</v>
      </c>
      <c r="DY6" s="74" t="s">
        <v>107</v>
      </c>
      <c r="DZ6" s="62"/>
      <c r="EA6" s="62"/>
      <c r="EB6" s="62"/>
      <c r="EC6" s="62"/>
      <c r="ED6" s="62"/>
      <c r="EE6" s="62"/>
      <c r="EF6" s="59"/>
      <c r="EG6" s="64"/>
      <c r="EH6" s="59" t="s">
        <v>69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6"/>
      <c r="B7" s="76"/>
      <c r="C7" s="77">
        <v>4246640.4</v>
      </c>
      <c r="D7" s="78">
        <v>11310839.62</v>
      </c>
      <c r="E7" s="78">
        <v>798914.45</v>
      </c>
      <c r="F7" s="78">
        <v>1813626.22</v>
      </c>
      <c r="G7" s="78">
        <v>796703.04</v>
      </c>
      <c r="H7" s="78">
        <v>1865821.89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40000</v>
      </c>
      <c r="V7" s="78">
        <v>55000</v>
      </c>
      <c r="W7" s="79">
        <v>0</v>
      </c>
      <c r="X7" s="80">
        <v>20927545.62</v>
      </c>
      <c r="Y7" s="77">
        <v>53100.33</v>
      </c>
      <c r="Z7" s="78">
        <v>0</v>
      </c>
      <c r="AA7" s="78">
        <v>0</v>
      </c>
      <c r="AB7" s="78">
        <v>321733</v>
      </c>
      <c r="AC7" s="78">
        <v>0</v>
      </c>
      <c r="AD7" s="78">
        <v>0</v>
      </c>
      <c r="AE7" s="78">
        <v>0</v>
      </c>
      <c r="AF7" s="79">
        <v>0</v>
      </c>
      <c r="AG7" s="80">
        <v>374833.33</v>
      </c>
      <c r="AH7" s="80">
        <v>21302378.95</v>
      </c>
      <c r="AI7" s="78">
        <v>1730127.9</v>
      </c>
      <c r="AJ7" s="78">
        <v>8500264.99</v>
      </c>
      <c r="AK7" s="78">
        <v>1108034.06</v>
      </c>
      <c r="AL7" s="80">
        <v>11338426.95</v>
      </c>
      <c r="AM7" s="78">
        <v>302001.7</v>
      </c>
      <c r="AN7" s="79">
        <v>2448949.27</v>
      </c>
      <c r="AO7" s="79">
        <v>331972.3</v>
      </c>
      <c r="AP7" s="80">
        <v>3082923.27</v>
      </c>
      <c r="AQ7" s="78">
        <v>0</v>
      </c>
      <c r="AR7" s="78">
        <v>0</v>
      </c>
      <c r="AS7" s="78">
        <v>9684.4</v>
      </c>
      <c r="AT7" s="78">
        <v>66636.95</v>
      </c>
      <c r="AU7" s="80">
        <v>76321.35</v>
      </c>
      <c r="AV7" s="78">
        <v>9900</v>
      </c>
      <c r="AW7" s="78">
        <v>1007167.89</v>
      </c>
      <c r="AX7" s="78">
        <v>256205.12</v>
      </c>
      <c r="AY7" s="79">
        <v>82862.86</v>
      </c>
      <c r="AZ7" s="80">
        <v>1346235.87</v>
      </c>
      <c r="BA7" s="78">
        <v>656437</v>
      </c>
      <c r="BB7" s="78">
        <v>17920.15</v>
      </c>
      <c r="BC7" s="78">
        <v>18855</v>
      </c>
      <c r="BD7" s="78">
        <v>13717.2</v>
      </c>
      <c r="BE7" s="78">
        <v>0</v>
      </c>
      <c r="BF7" s="78">
        <v>0</v>
      </c>
      <c r="BG7" s="79">
        <v>0</v>
      </c>
      <c r="BH7" s="80">
        <v>706929.35</v>
      </c>
      <c r="BI7" s="81">
        <v>0</v>
      </c>
      <c r="BJ7" s="155">
        <v>613777.4</v>
      </c>
      <c r="BK7" s="78">
        <v>1337397.6</v>
      </c>
      <c r="BL7" s="78">
        <v>315044.5</v>
      </c>
      <c r="BM7" s="156">
        <v>0</v>
      </c>
      <c r="BN7" s="148">
        <v>2266219.5</v>
      </c>
      <c r="BO7" s="79">
        <v>0</v>
      </c>
      <c r="BP7" s="155">
        <v>115901.22</v>
      </c>
      <c r="BQ7" s="78">
        <v>0</v>
      </c>
      <c r="BR7" s="78">
        <v>19177.29</v>
      </c>
      <c r="BS7" s="78">
        <v>0</v>
      </c>
      <c r="BT7" s="78">
        <v>0</v>
      </c>
      <c r="BU7" s="79">
        <v>0</v>
      </c>
      <c r="BV7" s="78">
        <v>0</v>
      </c>
      <c r="BW7" s="78">
        <v>0</v>
      </c>
      <c r="BX7" s="156">
        <v>0</v>
      </c>
      <c r="BY7" s="148">
        <v>135078.51</v>
      </c>
      <c r="BZ7" s="80">
        <v>2401298.01</v>
      </c>
      <c r="CA7" s="77">
        <v>0</v>
      </c>
      <c r="CB7" s="81">
        <v>0</v>
      </c>
      <c r="CC7" s="181">
        <v>61365.36</v>
      </c>
      <c r="CD7" s="181">
        <v>260</v>
      </c>
      <c r="CE7" s="81">
        <v>6682.67</v>
      </c>
      <c r="CF7" s="181">
        <v>0</v>
      </c>
      <c r="CG7" s="81">
        <v>0</v>
      </c>
      <c r="CH7" s="79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0</v>
      </c>
      <c r="CO7" s="79">
        <v>0</v>
      </c>
      <c r="CP7" s="80">
        <v>0</v>
      </c>
      <c r="CQ7" s="77">
        <v>207480</v>
      </c>
      <c r="CR7" s="79">
        <v>0</v>
      </c>
      <c r="CS7" s="78">
        <v>209753</v>
      </c>
      <c r="CT7" s="79">
        <v>0</v>
      </c>
      <c r="CU7" s="79">
        <v>0</v>
      </c>
      <c r="CV7" s="79">
        <v>0</v>
      </c>
      <c r="CW7" s="80">
        <v>209753</v>
      </c>
      <c r="CX7" s="81">
        <v>0</v>
      </c>
      <c r="CY7" s="77">
        <v>0</v>
      </c>
      <c r="CZ7" s="78">
        <v>0</v>
      </c>
      <c r="DA7" s="78">
        <v>0</v>
      </c>
      <c r="DB7" s="79">
        <v>0</v>
      </c>
      <c r="DC7" s="80">
        <v>0</v>
      </c>
      <c r="DD7" s="80">
        <v>209753</v>
      </c>
      <c r="DE7" s="81">
        <v>0</v>
      </c>
      <c r="DF7" s="79">
        <v>0</v>
      </c>
      <c r="DG7" s="79">
        <v>0</v>
      </c>
      <c r="DH7" s="79">
        <v>0</v>
      </c>
      <c r="DI7" s="79">
        <v>0</v>
      </c>
      <c r="DJ7" s="82">
        <v>0</v>
      </c>
      <c r="DK7" s="81">
        <v>0</v>
      </c>
      <c r="DL7" s="79">
        <v>0</v>
      </c>
      <c r="DM7" s="79">
        <v>0</v>
      </c>
      <c r="DN7" s="79">
        <v>0</v>
      </c>
      <c r="DO7" s="79">
        <v>38692</v>
      </c>
      <c r="DP7" s="80">
        <v>38692</v>
      </c>
      <c r="DQ7" s="80">
        <v>19486267.83</v>
      </c>
      <c r="DR7" s="81">
        <v>162761.28</v>
      </c>
      <c r="DS7" s="81">
        <v>151571.12</v>
      </c>
      <c r="DT7" s="78">
        <v>7400.6</v>
      </c>
      <c r="DU7" s="78">
        <v>0</v>
      </c>
      <c r="DV7" s="79">
        <v>0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80">
        <v>321733</v>
      </c>
      <c r="EG7" s="80">
        <v>19808000.83</v>
      </c>
      <c r="EH7" s="78">
        <v>396479.96</v>
      </c>
      <c r="EI7" s="12"/>
      <c r="EJ7" s="75"/>
      <c r="EK7" s="12"/>
      <c r="EL7" s="57"/>
    </row>
    <row r="8" spans="1:176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9"/>
      <c r="AS8" s="88"/>
      <c r="AT8" s="89"/>
      <c r="AU8" s="80">
        <f aca="true" t="shared" si="5" ref="AU8:AU31">AS8+AT8</f>
        <v>0</v>
      </c>
      <c r="AV8" s="91"/>
      <c r="AW8" s="90"/>
      <c r="AX8" s="88"/>
      <c r="AY8" s="89"/>
      <c r="AZ8" s="80">
        <f aca="true" t="shared" si="6" ref="AZ8:AZ31">AY8+AX8+AW8</f>
        <v>0</v>
      </c>
      <c r="BA8" s="86"/>
      <c r="BB8" s="88"/>
      <c r="BC8" s="88"/>
      <c r="BD8" s="88"/>
      <c r="BE8" s="88"/>
      <c r="BF8" s="88"/>
      <c r="BG8" s="89"/>
      <c r="BH8" s="80">
        <f aca="true" t="shared" si="7" ref="BH8:BH31">BG8+BF8+BE8+BD8+BC8+BB8+BA8</f>
        <v>0</v>
      </c>
      <c r="BI8" s="85"/>
      <c r="BJ8" s="157"/>
      <c r="BK8" s="88"/>
      <c r="BL8" s="88"/>
      <c r="BM8" s="158"/>
      <c r="BN8" s="148">
        <f aca="true" t="shared" si="8" ref="BN8:BN31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aca="true" t="shared" si="9" ref="BY8:BY31">BX8+BW8+BV8+BU8+BT8+BS8+BR8+BQ8+BP8</f>
        <v>0</v>
      </c>
      <c r="BZ8" s="80">
        <f aca="true" t="shared" si="10" ref="BZ8:BZ31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aca="true" t="shared" si="11" ref="CP8:CP31">CO8+CN8+CM8+CL8+CK8+CJ8+CI8</f>
        <v>0</v>
      </c>
      <c r="CQ8" s="90"/>
      <c r="CR8" s="89"/>
      <c r="CS8" s="86"/>
      <c r="CT8" s="88"/>
      <c r="CU8" s="89"/>
      <c r="CV8" s="89"/>
      <c r="CW8" s="80">
        <f aca="true" t="shared" si="12" ref="CW8:CW31">CV8+CU8+CT8+CS8</f>
        <v>0</v>
      </c>
      <c r="CX8" s="92"/>
      <c r="CY8" s="88"/>
      <c r="CZ8" s="88"/>
      <c r="DA8" s="88"/>
      <c r="DB8" s="89"/>
      <c r="DC8" s="80">
        <f aca="true" t="shared" si="13" ref="DC8:DC31">DB8+DA8+CZ8+CY8+CX8</f>
        <v>0</v>
      </c>
      <c r="DD8" s="80">
        <f aca="true" t="shared" si="14" ref="DD8:DD31">DC8+CW8</f>
        <v>0</v>
      </c>
      <c r="DE8" s="93"/>
      <c r="DF8" s="93"/>
      <c r="DG8" s="94"/>
      <c r="DH8" s="93"/>
      <c r="DI8" s="89"/>
      <c r="DJ8" s="82">
        <f aca="true" t="shared" si="15" ref="DJ8:DJ31">DI8+DH8+DG8</f>
        <v>0</v>
      </c>
      <c r="DK8" s="85"/>
      <c r="DL8" s="89"/>
      <c r="DM8" s="89"/>
      <c r="DN8" s="89"/>
      <c r="DO8" s="89"/>
      <c r="DP8" s="80">
        <f aca="true" t="shared" si="16" ref="DP8:DP31">DO8+DN8+DM8+DL8+DK8</f>
        <v>0</v>
      </c>
      <c r="DQ8" s="80">
        <f aca="true" t="shared" si="17" ref="DQ8:DQ31">DP8+DJ8+DF8+DE8+DD8+CR8+CQ8+CP8+CH8+CG8+CF8+CE8+CD8+CC8+CB8+CA8+BZ8+BI8+BH8+AZ8+AV8+AU8+AR8+AQ8+AP8+AL8</f>
        <v>0</v>
      </c>
      <c r="DR8" s="85"/>
      <c r="DS8" s="88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aca="true" t="shared" si="18" ref="EF8:EF31">EE8+ED8+EC8+EB8+EA8+DZ8+DY8+DX8+DW8+DV8+DU8+DT8+DS8+DR8</f>
        <v>0</v>
      </c>
      <c r="EG8" s="80">
        <f aca="true" t="shared" si="19" ref="EG8:EG31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6" t="s">
        <v>89</v>
      </c>
      <c r="B9" s="96"/>
      <c r="C9" s="97">
        <v>1214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1214</v>
      </c>
      <c r="Y9" s="97">
        <v>38673</v>
      </c>
      <c r="Z9" s="97"/>
      <c r="AA9" s="97"/>
      <c r="AB9" s="97"/>
      <c r="AC9" s="97"/>
      <c r="AD9" s="97"/>
      <c r="AE9" s="97"/>
      <c r="AF9" s="97"/>
      <c r="AG9" s="80">
        <f t="shared" si="1"/>
        <v>38673</v>
      </c>
      <c r="AH9" s="80">
        <f t="shared" si="2"/>
        <v>39887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101"/>
      <c r="DT9" s="102"/>
      <c r="DU9" s="102">
        <v>53100.33</v>
      </c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53100.33</v>
      </c>
      <c r="EG9" s="80">
        <f t="shared" si="19"/>
        <v>53100.33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6" t="s">
        <v>90</v>
      </c>
      <c r="B10" s="96"/>
      <c r="C10" s="97">
        <v>8249.52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8249.52</v>
      </c>
      <c r="Y10" s="97"/>
      <c r="Z10" s="97"/>
      <c r="AA10" s="97"/>
      <c r="AB10" s="97"/>
      <c r="AC10" s="97"/>
      <c r="AD10" s="97"/>
      <c r="AE10" s="97"/>
      <c r="AF10" s="97"/>
      <c r="AG10" s="80">
        <f t="shared" si="1"/>
        <v>0</v>
      </c>
      <c r="AH10" s="80">
        <f t="shared" si="2"/>
        <v>8249.52</v>
      </c>
      <c r="AI10" s="106">
        <v>8249.52</v>
      </c>
      <c r="AJ10" s="140"/>
      <c r="AK10" s="103"/>
      <c r="AL10" s="80">
        <f t="shared" si="3"/>
        <v>8249.52</v>
      </c>
      <c r="AM10" s="101"/>
      <c r="AN10" s="102"/>
      <c r="AO10" s="102"/>
      <c r="AP10" s="80">
        <f t="shared" si="4"/>
        <v>0</v>
      </c>
      <c r="AQ10" s="101"/>
      <c r="AR10" s="102"/>
      <c r="AS10" s="101"/>
      <c r="AT10" s="102"/>
      <c r="AU10" s="80">
        <f t="shared" si="5"/>
        <v>0</v>
      </c>
      <c r="AV10" s="104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>
        <v>122934</v>
      </c>
      <c r="BK10" s="101">
        <v>273196</v>
      </c>
      <c r="BL10" s="101"/>
      <c r="BM10" s="160"/>
      <c r="BN10" s="148">
        <f t="shared" si="8"/>
        <v>396130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396130</v>
      </c>
      <c r="CA10" s="103"/>
      <c r="CB10" s="103"/>
      <c r="CC10" s="101"/>
      <c r="CD10" s="103"/>
      <c r="CE10" s="99"/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>
        <v>1214</v>
      </c>
      <c r="CY10" s="101"/>
      <c r="CZ10" s="101"/>
      <c r="DA10" s="101"/>
      <c r="DB10" s="102"/>
      <c r="DC10" s="80">
        <f t="shared" si="13"/>
        <v>1214</v>
      </c>
      <c r="DD10" s="80">
        <f t="shared" si="14"/>
        <v>1214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405593.52</v>
      </c>
      <c r="DR10" s="99"/>
      <c r="DS10" s="101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405593.52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6" t="s">
        <v>91</v>
      </c>
      <c r="B11" s="96"/>
      <c r="C11" s="97">
        <v>177164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>
        <v>82465</v>
      </c>
      <c r="W11" s="97"/>
      <c r="X11" s="80">
        <f t="shared" si="0"/>
        <v>259629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259629</v>
      </c>
      <c r="AI11" s="98"/>
      <c r="AJ11" s="141"/>
      <c r="AK11" s="100"/>
      <c r="AL11" s="80">
        <f t="shared" si="3"/>
        <v>0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4"/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/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/>
      <c r="DO11" s="102"/>
      <c r="DP11" s="80">
        <f t="shared" si="16"/>
        <v>0</v>
      </c>
      <c r="DQ11" s="80">
        <f t="shared" si="17"/>
        <v>0</v>
      </c>
      <c r="DR11" s="99"/>
      <c r="DS11" s="101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0</v>
      </c>
      <c r="EG11" s="80">
        <f t="shared" si="19"/>
        <v>0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6" t="s">
        <v>92</v>
      </c>
      <c r="B12" s="96"/>
      <c r="C12" s="97"/>
      <c r="D12" s="97">
        <v>-66043</v>
      </c>
      <c r="E12" s="97">
        <v>66043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>
        <v>3956.23</v>
      </c>
      <c r="W12" s="97"/>
      <c r="X12" s="80">
        <f t="shared" si="0"/>
        <v>3956.229999999996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3956.229999999996</v>
      </c>
      <c r="AI12" s="106"/>
      <c r="AJ12" s="140"/>
      <c r="AK12" s="103"/>
      <c r="AL12" s="80">
        <f t="shared" si="3"/>
        <v>0</v>
      </c>
      <c r="AM12" s="101"/>
      <c r="AN12" s="102"/>
      <c r="AO12" s="102"/>
      <c r="AP12" s="80">
        <f t="shared" si="4"/>
        <v>0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>
        <v>177164</v>
      </c>
      <c r="BR12" s="101"/>
      <c r="BS12" s="101"/>
      <c r="BT12" s="101"/>
      <c r="BU12" s="101"/>
      <c r="BV12" s="101"/>
      <c r="BW12" s="101"/>
      <c r="BX12" s="160"/>
      <c r="BY12" s="148">
        <f t="shared" si="9"/>
        <v>177164</v>
      </c>
      <c r="BZ12" s="80">
        <f t="shared" si="10"/>
        <v>177164</v>
      </c>
      <c r="CA12" s="103"/>
      <c r="CB12" s="103"/>
      <c r="CC12" s="101"/>
      <c r="CD12" s="103"/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>
        <v>66043</v>
      </c>
      <c r="CT12" s="101"/>
      <c r="CU12" s="102"/>
      <c r="CV12" s="102"/>
      <c r="CW12" s="80">
        <f t="shared" si="12"/>
        <v>66043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66043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243207</v>
      </c>
      <c r="DR12" s="99"/>
      <c r="DS12" s="101"/>
      <c r="DT12" s="102"/>
      <c r="DU12" s="102"/>
      <c r="DV12" s="102">
        <v>38673</v>
      </c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38673</v>
      </c>
      <c r="EG12" s="80">
        <f t="shared" si="19"/>
        <v>281880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9" t="s">
        <v>93</v>
      </c>
      <c r="B13" s="109"/>
      <c r="C13" s="97"/>
      <c r="D13" s="97">
        <v>5099874.88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5099874.88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5099874.88</v>
      </c>
      <c r="AI13" s="98"/>
      <c r="AJ13" s="85"/>
      <c r="AK13" s="100"/>
      <c r="AL13" s="80">
        <f t="shared" si="3"/>
        <v>0</v>
      </c>
      <c r="AM13" s="101"/>
      <c r="AN13" s="102"/>
      <c r="AO13" s="102"/>
      <c r="AP13" s="80">
        <f t="shared" si="4"/>
        <v>0</v>
      </c>
      <c r="AQ13" s="101"/>
      <c r="AR13" s="102"/>
      <c r="AS13" s="101"/>
      <c r="AT13" s="102"/>
      <c r="AU13" s="80">
        <f t="shared" si="5"/>
        <v>0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aca="true" t="shared" si="20" ref="CW13:CW23">CV13+CU13+CT13+CS12</f>
        <v>66043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66043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aca="true" t="shared" si="21" ref="DQ13:DQ23">DP13+DJ13+DF13+DE13+DD13+CR12+CQ12+CP13+CH13+CG13+CF13+CE13+CD13+CC13+CB13+CA13+BZ13+BI13+BH13+AZ13+AV13+AU13+AR13+AQ13+AP13+AL13</f>
        <v>66043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66043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10" t="s">
        <v>94</v>
      </c>
      <c r="B14" s="109"/>
      <c r="C14" s="97">
        <v>24083.75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24083.75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24083.75</v>
      </c>
      <c r="AI14" s="98"/>
      <c r="AJ14" s="99"/>
      <c r="AK14" s="100"/>
      <c r="AL14" s="80">
        <f t="shared" si="3"/>
        <v>0</v>
      </c>
      <c r="AM14" s="101"/>
      <c r="AN14" s="102"/>
      <c r="AO14" s="102"/>
      <c r="AP14" s="80">
        <f t="shared" si="4"/>
        <v>0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/>
      <c r="AY14" s="102"/>
      <c r="AZ14" s="80">
        <f t="shared" si="6"/>
        <v>0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/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20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21"/>
        <v>0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0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10" t="s">
        <v>95</v>
      </c>
      <c r="B15" s="10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0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0</v>
      </c>
      <c r="AI15" s="98">
        <v>3115.55</v>
      </c>
      <c r="AJ15" s="99">
        <v>1016769.37</v>
      </c>
      <c r="AK15" s="100"/>
      <c r="AL15" s="80">
        <f t="shared" si="3"/>
        <v>1019884.92</v>
      </c>
      <c r="AM15" s="101"/>
      <c r="AN15" s="102">
        <v>1252884.5</v>
      </c>
      <c r="AO15" s="102"/>
      <c r="AP15" s="80">
        <f t="shared" si="4"/>
        <v>1252884.5</v>
      </c>
      <c r="AQ15" s="101">
        <v>3400</v>
      </c>
      <c r="AR15" s="102"/>
      <c r="AS15" s="101"/>
      <c r="AT15" s="102"/>
      <c r="AU15" s="80">
        <f t="shared" si="5"/>
        <v>0</v>
      </c>
      <c r="AV15" s="104"/>
      <c r="AW15" s="103"/>
      <c r="AX15" s="101"/>
      <c r="AY15" s="102"/>
      <c r="AZ15" s="80">
        <f t="shared" si="6"/>
        <v>0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>
        <v>17568.2</v>
      </c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17568.2</v>
      </c>
      <c r="CA15" s="103"/>
      <c r="CB15" s="103"/>
      <c r="CC15" s="101">
        <v>8516.01</v>
      </c>
      <c r="CD15" s="99">
        <v>65</v>
      </c>
      <c r="CE15" s="101"/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20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>
        <v>765</v>
      </c>
      <c r="DP15" s="80">
        <f t="shared" si="16"/>
        <v>765</v>
      </c>
      <c r="DQ15" s="80">
        <f t="shared" si="21"/>
        <v>2303083.63</v>
      </c>
      <c r="DR15" s="99"/>
      <c r="DS15" s="99"/>
      <c r="DT15" s="101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2303083.63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10" t="s">
        <v>96</v>
      </c>
      <c r="B16" s="109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0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0</v>
      </c>
      <c r="AI16" s="98"/>
      <c r="AJ16" s="99"/>
      <c r="AK16" s="100"/>
      <c r="AL16" s="80">
        <f t="shared" si="3"/>
        <v>0</v>
      </c>
      <c r="AM16" s="101"/>
      <c r="AN16" s="102"/>
      <c r="AO16" s="102"/>
      <c r="AP16" s="80">
        <f t="shared" si="4"/>
        <v>0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20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>
        <v>4650</v>
      </c>
      <c r="DN16" s="102"/>
      <c r="DO16" s="102">
        <v>3607</v>
      </c>
      <c r="DP16" s="80">
        <f t="shared" si="16"/>
        <v>8257</v>
      </c>
      <c r="DQ16" s="80">
        <f t="shared" si="21"/>
        <v>8257</v>
      </c>
      <c r="DS16" s="99"/>
      <c r="DT16" s="101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0</v>
      </c>
      <c r="EG16" s="80">
        <f t="shared" si="19"/>
        <v>8257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10" t="s">
        <v>97</v>
      </c>
      <c r="B17" s="109"/>
      <c r="C17" s="97"/>
      <c r="D17" s="97">
        <v>-13327.39</v>
      </c>
      <c r="E17" s="97">
        <v>13327.39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0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0</v>
      </c>
      <c r="AI17" s="98"/>
      <c r="AJ17" s="99"/>
      <c r="AK17" s="100"/>
      <c r="AL17" s="80">
        <f t="shared" si="3"/>
        <v>0</v>
      </c>
      <c r="AM17" s="101"/>
      <c r="AN17" s="102"/>
      <c r="AO17" s="102"/>
      <c r="AP17" s="80">
        <f t="shared" si="4"/>
        <v>0</v>
      </c>
      <c r="AQ17" s="101"/>
      <c r="AR17" s="102"/>
      <c r="AS17" s="101"/>
      <c r="AT17" s="102">
        <v>13327.39</v>
      </c>
      <c r="AU17" s="80">
        <f t="shared" si="5"/>
        <v>13327.39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/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20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>
        <v>4059</v>
      </c>
      <c r="DP17" s="80">
        <f t="shared" si="16"/>
        <v>4059</v>
      </c>
      <c r="DQ17" s="80">
        <f t="shared" si="21"/>
        <v>17386.39</v>
      </c>
      <c r="DS17" s="99"/>
      <c r="DT17" s="101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17386.39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10" t="s">
        <v>98</v>
      </c>
      <c r="B18" s="109"/>
      <c r="C18" s="97">
        <v>194606.3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194606.3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194606.3</v>
      </c>
      <c r="AI18" s="98"/>
      <c r="AJ18" s="99"/>
      <c r="AK18" s="100"/>
      <c r="AL18" s="80">
        <f t="shared" si="3"/>
        <v>0</v>
      </c>
      <c r="AM18" s="101"/>
      <c r="AN18" s="102"/>
      <c r="AO18" s="102"/>
      <c r="AP18" s="80">
        <f t="shared" si="4"/>
        <v>0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20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21"/>
        <v>0</v>
      </c>
      <c r="DS18" s="99"/>
      <c r="DT18" s="101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0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10" t="s">
        <v>99</v>
      </c>
      <c r="B19" s="109"/>
      <c r="C19" s="97">
        <v>45472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45472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45472</v>
      </c>
      <c r="AI19" s="98">
        <v>192042.92</v>
      </c>
      <c r="AJ19" s="99"/>
      <c r="AK19" s="100"/>
      <c r="AL19" s="80">
        <f t="shared" si="3"/>
        <v>192042.92</v>
      </c>
      <c r="AM19" s="101">
        <v>906.57</v>
      </c>
      <c r="AN19" s="102"/>
      <c r="AO19" s="102"/>
      <c r="AP19" s="80">
        <f t="shared" si="4"/>
        <v>906.57</v>
      </c>
      <c r="AQ19" s="101"/>
      <c r="AR19" s="102"/>
      <c r="AS19" s="101"/>
      <c r="AT19" s="102"/>
      <c r="AU19" s="80">
        <f t="shared" si="5"/>
        <v>0</v>
      </c>
      <c r="AV19" s="104"/>
      <c r="AW19" s="103"/>
      <c r="AX19" s="101"/>
      <c r="AY19" s="102"/>
      <c r="AZ19" s="80">
        <f t="shared" si="6"/>
        <v>0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/>
      <c r="BM19" s="160"/>
      <c r="BN19" s="148">
        <f t="shared" si="8"/>
        <v>0</v>
      </c>
      <c r="BO19" s="106"/>
      <c r="BP19" s="159"/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0</v>
      </c>
      <c r="BZ19" s="80">
        <f t="shared" si="10"/>
        <v>0</v>
      </c>
      <c r="CA19" s="103"/>
      <c r="CB19" s="103"/>
      <c r="CC19" s="101"/>
      <c r="CD19" s="99"/>
      <c r="CE19" s="101">
        <v>1656.81</v>
      </c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20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21"/>
        <v>194606.30000000002</v>
      </c>
      <c r="DS19" s="99"/>
      <c r="DT19" s="101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194606.30000000002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10" t="s">
        <v>100</v>
      </c>
      <c r="B20" s="109"/>
      <c r="C20" s="97">
        <v>8585.6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8585.6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8585.6</v>
      </c>
      <c r="AI20" s="98">
        <v>45433</v>
      </c>
      <c r="AJ20" s="99">
        <v>2537980</v>
      </c>
      <c r="AK20" s="100"/>
      <c r="AL20" s="80">
        <f t="shared" si="3"/>
        <v>2583413</v>
      </c>
      <c r="AM20" s="101"/>
      <c r="AN20" s="102"/>
      <c r="AO20" s="102"/>
      <c r="AP20" s="80">
        <f t="shared" si="4"/>
        <v>0</v>
      </c>
      <c r="AQ20" s="101"/>
      <c r="AR20" s="102"/>
      <c r="AS20" s="101"/>
      <c r="AT20" s="102"/>
      <c r="AU20" s="80">
        <f t="shared" si="5"/>
        <v>0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>
        <v>39</v>
      </c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/>
      <c r="CV20" s="102"/>
      <c r="CW20" s="80">
        <f t="shared" si="20"/>
        <v>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21"/>
        <v>2583452</v>
      </c>
      <c r="DS20" s="99"/>
      <c r="DT20" s="101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2583452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10" t="s">
        <v>101</v>
      </c>
      <c r="B21" s="109"/>
      <c r="C21" s="97">
        <v>212037.27</v>
      </c>
      <c r="D21" s="97">
        <v>1478600.32</v>
      </c>
      <c r="E21" s="97"/>
      <c r="F21" s="97">
        <v>225990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1916627.59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1916627.59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2"/>
      <c r="AS21" s="101"/>
      <c r="AT21" s="102"/>
      <c r="AU21" s="80">
        <f t="shared" si="5"/>
        <v>0</v>
      </c>
      <c r="AV21" s="104"/>
      <c r="AW21" s="103">
        <v>8585.6</v>
      </c>
      <c r="AX21" s="101"/>
      <c r="AY21" s="102"/>
      <c r="AZ21" s="80">
        <f t="shared" si="6"/>
        <v>8585.6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20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>
        <v>3600</v>
      </c>
      <c r="DN21" s="112"/>
      <c r="DO21" s="102">
        <v>4500</v>
      </c>
      <c r="DP21" s="80">
        <f t="shared" si="16"/>
        <v>8100</v>
      </c>
      <c r="DQ21" s="80">
        <f t="shared" si="21"/>
        <v>16685.6</v>
      </c>
      <c r="DS21" s="99"/>
      <c r="DT21" s="101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16685.6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10" t="s">
        <v>102</v>
      </c>
      <c r="B22" s="109"/>
      <c r="C22" s="97">
        <v>56243.71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56243.71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56243.71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2"/>
      <c r="AS22" s="101">
        <v>1836.43</v>
      </c>
      <c r="AT22" s="102"/>
      <c r="AU22" s="80">
        <f t="shared" si="5"/>
        <v>1836.43</v>
      </c>
      <c r="AV22" s="104"/>
      <c r="AW22" s="103">
        <v>210200.84</v>
      </c>
      <c r="AX22" s="101"/>
      <c r="AY22" s="113"/>
      <c r="AZ22" s="80">
        <f t="shared" si="6"/>
        <v>210200.84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20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21"/>
        <v>212037.27</v>
      </c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>EE22+ED22+EC22+EB22+EA22+DZ22+DY22+DX22+DW22+DV22+DU22+DU21+DT21+DS21</f>
        <v>0</v>
      </c>
      <c r="EG22" s="80">
        <f t="shared" si="19"/>
        <v>212037.27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10" t="s">
        <v>103</v>
      </c>
      <c r="B23" s="109"/>
      <c r="C23" s="97"/>
      <c r="D23" s="97">
        <v>-2199</v>
      </c>
      <c r="E23" s="97">
        <v>2199</v>
      </c>
      <c r="F23" s="97"/>
      <c r="G23" s="97"/>
      <c r="H23" s="97"/>
      <c r="I23" s="97">
        <v>107122.5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107122.5</v>
      </c>
      <c r="Y23" s="97"/>
      <c r="Z23" s="97">
        <v>45875.19</v>
      </c>
      <c r="AA23" s="97"/>
      <c r="AB23" s="97"/>
      <c r="AC23" s="97"/>
      <c r="AD23" s="97"/>
      <c r="AE23" s="97"/>
      <c r="AF23" s="97"/>
      <c r="AG23" s="80">
        <f t="shared" si="1"/>
        <v>45875.19</v>
      </c>
      <c r="AH23" s="80">
        <f t="shared" si="2"/>
        <v>152997.69</v>
      </c>
      <c r="AI23" s="106">
        <v>46992.9</v>
      </c>
      <c r="AJ23" s="140"/>
      <c r="AK23" s="99"/>
      <c r="AL23" s="80">
        <f t="shared" si="3"/>
        <v>46992.9</v>
      </c>
      <c r="AM23" s="101"/>
      <c r="AN23" s="102"/>
      <c r="AO23" s="102"/>
      <c r="AP23" s="80">
        <f t="shared" si="4"/>
        <v>0</v>
      </c>
      <c r="AQ23" s="101"/>
      <c r="AR23" s="102"/>
      <c r="AS23" s="98"/>
      <c r="AT23" s="101"/>
      <c r="AU23" s="80">
        <f t="shared" si="5"/>
        <v>0</v>
      </c>
      <c r="AV23" s="103"/>
      <c r="AW23" s="103"/>
      <c r="AX23" s="101">
        <v>9250.81</v>
      </c>
      <c r="AY23" s="102"/>
      <c r="AZ23" s="80">
        <f t="shared" si="6"/>
        <v>9250.81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S23">
        <v>2199</v>
      </c>
      <c r="CT23" s="101"/>
      <c r="CU23" s="102"/>
      <c r="CV23" s="102"/>
      <c r="CW23" s="80">
        <f t="shared" si="20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>
        <v>7600</v>
      </c>
      <c r="DN23" s="89"/>
      <c r="DO23" s="102"/>
      <c r="DP23" s="80">
        <f t="shared" si="16"/>
        <v>7600</v>
      </c>
      <c r="DQ23" s="80">
        <f t="shared" si="21"/>
        <v>63843.71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63843.71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10" t="s">
        <v>104</v>
      </c>
      <c r="B24" s="109"/>
      <c r="C24" s="97">
        <v>10580</v>
      </c>
      <c r="D24" s="97">
        <v>-326500</v>
      </c>
      <c r="E24" s="97">
        <v>326500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10580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10580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/>
      <c r="AY24" s="102"/>
      <c r="AZ24" s="80">
        <f t="shared" si="6"/>
        <v>0</v>
      </c>
      <c r="BA24" s="98"/>
      <c r="BB24" s="101"/>
      <c r="BC24" s="101"/>
      <c r="BD24" s="101"/>
      <c r="BE24" s="101"/>
      <c r="BF24" s="101"/>
      <c r="BG24" s="102"/>
      <c r="BH24" s="80">
        <f t="shared" si="7"/>
        <v>0</v>
      </c>
      <c r="BI24" s="99"/>
      <c r="BJ24" s="159"/>
      <c r="BK24" s="101"/>
      <c r="BL24" s="101">
        <v>9000</v>
      </c>
      <c r="BM24" s="160"/>
      <c r="BN24" s="148">
        <f t="shared" si="8"/>
        <v>9000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9000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>
        <v>317500</v>
      </c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>
        <v>975</v>
      </c>
      <c r="DN24" s="102"/>
      <c r="DO24" s="102">
        <v>12192</v>
      </c>
      <c r="DP24" s="80">
        <f t="shared" si="16"/>
        <v>13167</v>
      </c>
      <c r="DQ24" s="80">
        <f t="shared" si="17"/>
        <v>339667</v>
      </c>
      <c r="DR24" s="99"/>
      <c r="DS24" s="101"/>
      <c r="DT24" s="102"/>
      <c r="DU24" s="102"/>
      <c r="DV24" s="102"/>
      <c r="DW24" s="102">
        <v>35234.4</v>
      </c>
      <c r="DX24" s="102">
        <v>10640.79</v>
      </c>
      <c r="DY24" s="102"/>
      <c r="DZ24" s="102"/>
      <c r="EA24" s="102"/>
      <c r="EB24" s="102"/>
      <c r="EC24" s="102"/>
      <c r="ED24" s="102"/>
      <c r="EE24" s="102"/>
      <c r="EF24" s="80">
        <f t="shared" si="18"/>
        <v>45875.19</v>
      </c>
      <c r="EG24" s="80">
        <f t="shared" si="19"/>
        <v>385542.19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10" t="s">
        <v>105</v>
      </c>
      <c r="B25" s="10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0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0</v>
      </c>
      <c r="AI25" s="106"/>
      <c r="AJ25" s="140">
        <v>574000</v>
      </c>
      <c r="AK25" s="99"/>
      <c r="AL25" s="80">
        <f t="shared" si="3"/>
        <v>574000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>
        <v>10580</v>
      </c>
      <c r="CY25" s="101"/>
      <c r="CZ25" s="101"/>
      <c r="DA25" s="101"/>
      <c r="DB25" s="102"/>
      <c r="DC25" s="80">
        <f t="shared" si="13"/>
        <v>10580</v>
      </c>
      <c r="DD25" s="80">
        <f t="shared" si="14"/>
        <v>10580</v>
      </c>
      <c r="DE25" s="102"/>
      <c r="DF25" s="102"/>
      <c r="DG25" s="106"/>
      <c r="DH25" s="102"/>
      <c r="DI25" s="102"/>
      <c r="DJ25" s="82">
        <f t="shared" si="15"/>
        <v>0</v>
      </c>
      <c r="DK25" s="99"/>
      <c r="DL25" s="102"/>
      <c r="DM25" s="102"/>
      <c r="DN25" s="102"/>
      <c r="DO25" s="102">
        <v>8480</v>
      </c>
      <c r="DP25" s="80">
        <f t="shared" si="16"/>
        <v>8480</v>
      </c>
      <c r="DQ25" s="80">
        <f t="shared" si="17"/>
        <v>593060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593060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10" t="s">
        <v>106</v>
      </c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>
        <v>5256932.24</v>
      </c>
      <c r="AE26" s="97"/>
      <c r="AF26" s="97"/>
      <c r="AG26" s="80">
        <f t="shared" si="1"/>
        <v>5256932.24</v>
      </c>
      <c r="AH26" s="80">
        <f t="shared" si="2"/>
        <v>5256932.24</v>
      </c>
      <c r="AI26" s="106"/>
      <c r="AJ26" s="140"/>
      <c r="AK26" s="99"/>
      <c r="AL26" s="80">
        <f t="shared" si="3"/>
        <v>0</v>
      </c>
      <c r="AM26" s="101"/>
      <c r="AN26" s="102"/>
      <c r="AO26" s="102"/>
      <c r="AP26" s="80">
        <f t="shared" si="4"/>
        <v>0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>
        <v>107122.5</v>
      </c>
      <c r="BN26" s="148">
        <f t="shared" si="8"/>
        <v>107122.5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107122.5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107122.5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107122.5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10" t="s">
        <v>108</v>
      </c>
      <c r="B27" s="109"/>
      <c r="C27" s="97">
        <v>88649.18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88649.18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88649.18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>
        <v>2000</v>
      </c>
      <c r="DN27" s="102"/>
      <c r="DO27" s="102"/>
      <c r="DP27" s="80">
        <f t="shared" si="16"/>
        <v>2000</v>
      </c>
      <c r="DQ27" s="80">
        <f t="shared" si="17"/>
        <v>2000</v>
      </c>
      <c r="DR27" s="99"/>
      <c r="DS27" s="101"/>
      <c r="DT27" s="102"/>
      <c r="DU27" s="102"/>
      <c r="DV27" s="102"/>
      <c r="DW27" s="102"/>
      <c r="DX27" s="102"/>
      <c r="DY27" s="102">
        <v>5256932.24</v>
      </c>
      <c r="DZ27" s="102"/>
      <c r="EA27" s="102"/>
      <c r="EB27" s="102"/>
      <c r="EC27" s="102"/>
      <c r="ED27" s="102"/>
      <c r="EE27" s="102"/>
      <c r="EF27" s="80">
        <f t="shared" si="18"/>
        <v>5256932.24</v>
      </c>
      <c r="EG27" s="80">
        <f t="shared" si="19"/>
        <v>5258932.24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10" t="s">
        <v>109</v>
      </c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>
        <v>76000</v>
      </c>
      <c r="AJ28" s="140"/>
      <c r="AK28" s="99"/>
      <c r="AL28" s="80">
        <f t="shared" si="3"/>
        <v>76000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>
        <v>12649.18</v>
      </c>
      <c r="AY28" s="102"/>
      <c r="AZ28" s="80">
        <f t="shared" si="6"/>
        <v>12649.18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>
        <v>7575</v>
      </c>
      <c r="DN28" s="102"/>
      <c r="DO28" s="102"/>
      <c r="DP28" s="80">
        <f t="shared" si="16"/>
        <v>7575</v>
      </c>
      <c r="DQ28" s="80">
        <f t="shared" si="17"/>
        <v>96224.18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96224.18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140" s="111" customFormat="1" ht="18.75" customHeight="1" thickBot="1">
      <c r="A30" s="124" t="s">
        <v>70</v>
      </c>
      <c r="B30" s="124"/>
      <c r="C30" s="125">
        <f>SUM(C8:C29)</f>
        <v>826885.3299999998</v>
      </c>
      <c r="D30" s="125">
        <f aca="true" t="shared" si="22" ref="D30:AB30">SUM(D8:D29)</f>
        <v>6170405.8100000005</v>
      </c>
      <c r="E30" s="125">
        <f t="shared" si="22"/>
        <v>408069.39</v>
      </c>
      <c r="F30" s="125">
        <f t="shared" si="22"/>
        <v>225990</v>
      </c>
      <c r="G30" s="125">
        <f t="shared" si="22"/>
        <v>0</v>
      </c>
      <c r="H30" s="125">
        <f t="shared" si="22"/>
        <v>0</v>
      </c>
      <c r="I30" s="125">
        <f>SUM(I8:I29)</f>
        <v>107122.5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2"/>
        <v>0</v>
      </c>
      <c r="O30" s="125">
        <f t="shared" si="22"/>
        <v>0</v>
      </c>
      <c r="P30" s="125">
        <f t="shared" si="22"/>
        <v>0</v>
      </c>
      <c r="Q30" s="125">
        <f t="shared" si="22"/>
        <v>0</v>
      </c>
      <c r="R30" s="125">
        <f t="shared" si="22"/>
        <v>0</v>
      </c>
      <c r="S30" s="125">
        <f t="shared" si="22"/>
        <v>0</v>
      </c>
      <c r="T30" s="125">
        <f t="shared" si="22"/>
        <v>0</v>
      </c>
      <c r="U30" s="125">
        <f t="shared" si="22"/>
        <v>0</v>
      </c>
      <c r="V30" s="125">
        <f t="shared" si="22"/>
        <v>86421.23</v>
      </c>
      <c r="W30" s="125">
        <f t="shared" si="22"/>
        <v>0</v>
      </c>
      <c r="X30" s="80">
        <f t="shared" si="0"/>
        <v>7824894.260000001</v>
      </c>
      <c r="Y30" s="125">
        <f t="shared" si="22"/>
        <v>38673</v>
      </c>
      <c r="Z30" s="125">
        <f t="shared" si="22"/>
        <v>45875.19</v>
      </c>
      <c r="AA30" s="125">
        <f t="shared" si="22"/>
        <v>0</v>
      </c>
      <c r="AB30" s="125">
        <f t="shared" si="22"/>
        <v>0</v>
      </c>
      <c r="AC30" s="125">
        <f>SUM(AC8:AC29)</f>
        <v>0</v>
      </c>
      <c r="AD30" s="125">
        <f>SUM(AD8:AD29)</f>
        <v>5256932.24</v>
      </c>
      <c r="AE30" s="125">
        <f>SUM(AE8:AE29)</f>
        <v>0</v>
      </c>
      <c r="AF30" s="125">
        <f>SUM(AF8:AF29)</f>
        <v>0</v>
      </c>
      <c r="AG30" s="80">
        <f t="shared" si="1"/>
        <v>5341480.430000001</v>
      </c>
      <c r="AH30" s="80">
        <f t="shared" si="2"/>
        <v>13166374.690000001</v>
      </c>
      <c r="AI30" s="129">
        <f>SUM(AI8:AI29)</f>
        <v>371833.89</v>
      </c>
      <c r="AJ30" s="144">
        <f>SUM(AJ8:AJ29)</f>
        <v>4128749.37</v>
      </c>
      <c r="AK30" s="127">
        <f>SUM(AK8:AK29)</f>
        <v>0</v>
      </c>
      <c r="AL30" s="80">
        <f t="shared" si="3"/>
        <v>4500583.26</v>
      </c>
      <c r="AM30" s="127">
        <f>SUM(AM8:AM29)</f>
        <v>906.57</v>
      </c>
      <c r="AN30" s="127">
        <f>SUM(AN8:AN29)</f>
        <v>1252884.5</v>
      </c>
      <c r="AO30" s="127">
        <f>SUM(AO8:AO29)</f>
        <v>0</v>
      </c>
      <c r="AP30" s="80">
        <f t="shared" si="4"/>
        <v>1253791.07</v>
      </c>
      <c r="AQ30" s="127">
        <f>SUM(AQ8:AQ29)</f>
        <v>3400</v>
      </c>
      <c r="AR30" s="128">
        <f aca="true" t="shared" si="23" ref="AR30:BW30">SUM(AR8:AR29)</f>
        <v>0</v>
      </c>
      <c r="AS30" s="126">
        <f t="shared" si="23"/>
        <v>1836.43</v>
      </c>
      <c r="AT30" s="127">
        <f t="shared" si="23"/>
        <v>13327.39</v>
      </c>
      <c r="AU30" s="80">
        <f t="shared" si="5"/>
        <v>15163.82</v>
      </c>
      <c r="AV30" s="80">
        <f>SUM(AV8:AV29)</f>
        <v>0</v>
      </c>
      <c r="AW30" s="127">
        <f t="shared" si="23"/>
        <v>218786.44</v>
      </c>
      <c r="AX30" s="127">
        <f t="shared" si="23"/>
        <v>21899.989999999998</v>
      </c>
      <c r="AY30" s="128">
        <f t="shared" si="23"/>
        <v>0</v>
      </c>
      <c r="AZ30" s="80">
        <f t="shared" si="6"/>
        <v>240686.43</v>
      </c>
      <c r="BA30" s="128">
        <f>SUM(BA8:BA29)</f>
        <v>0</v>
      </c>
      <c r="BB30" s="128">
        <f>SUM(BB8:BB29)</f>
        <v>0</v>
      </c>
      <c r="BC30" s="128">
        <f>SUM(BC8:BC29)</f>
        <v>0</v>
      </c>
      <c r="BD30" s="128">
        <f>SUM(BD8:BD29)</f>
        <v>0</v>
      </c>
      <c r="BE30" s="128">
        <f>SUM(BE8:BE29)</f>
        <v>0</v>
      </c>
      <c r="BF30" s="127">
        <f t="shared" si="23"/>
        <v>0</v>
      </c>
      <c r="BG30" s="128">
        <f>SUM(BG8:BG29)</f>
        <v>0</v>
      </c>
      <c r="BH30" s="80">
        <f t="shared" si="7"/>
        <v>0</v>
      </c>
      <c r="BI30" s="128">
        <f>SUM(BI8:BI29)</f>
        <v>0</v>
      </c>
      <c r="BJ30" s="163">
        <f>SUM(BJ8:BJ29)</f>
        <v>122934</v>
      </c>
      <c r="BK30" s="127">
        <f>SUM(BK8:BK29)</f>
        <v>273196</v>
      </c>
      <c r="BL30" s="127">
        <f>SUM(BL8:BL29)</f>
        <v>9000</v>
      </c>
      <c r="BM30" s="164">
        <f t="shared" si="23"/>
        <v>107122.5</v>
      </c>
      <c r="BN30" s="148">
        <f t="shared" si="8"/>
        <v>512252.5</v>
      </c>
      <c r="BO30" s="169">
        <f>SUM(BO8:BO29)</f>
        <v>17568.2</v>
      </c>
      <c r="BP30" s="163">
        <f t="shared" si="23"/>
        <v>0</v>
      </c>
      <c r="BQ30" s="127">
        <f t="shared" si="23"/>
        <v>177164</v>
      </c>
      <c r="BR30" s="127">
        <f t="shared" si="23"/>
        <v>0</v>
      </c>
      <c r="BS30" s="127">
        <f t="shared" si="23"/>
        <v>0</v>
      </c>
      <c r="BT30" s="127">
        <f t="shared" si="23"/>
        <v>0</v>
      </c>
      <c r="BU30" s="127">
        <f t="shared" si="23"/>
        <v>0</v>
      </c>
      <c r="BV30" s="127">
        <f t="shared" si="23"/>
        <v>0</v>
      </c>
      <c r="BW30" s="127">
        <f t="shared" si="23"/>
        <v>0</v>
      </c>
      <c r="BX30" s="164">
        <f>SUM(BX8:BX29)</f>
        <v>0</v>
      </c>
      <c r="BY30" s="148">
        <f t="shared" si="9"/>
        <v>177164</v>
      </c>
      <c r="BZ30" s="80">
        <f t="shared" si="10"/>
        <v>706984.7</v>
      </c>
      <c r="CA30" s="127">
        <f aca="true" t="shared" si="24" ref="CA30:CO30">SUM(CA8:CA29)</f>
        <v>0</v>
      </c>
      <c r="CB30" s="127">
        <f t="shared" si="24"/>
        <v>0</v>
      </c>
      <c r="CC30" s="127">
        <f t="shared" si="24"/>
        <v>8516.01</v>
      </c>
      <c r="CD30" s="127">
        <f t="shared" si="24"/>
        <v>65</v>
      </c>
      <c r="CE30" s="127">
        <f t="shared" si="24"/>
        <v>1695.81</v>
      </c>
      <c r="CF30" s="127">
        <f t="shared" si="24"/>
        <v>0</v>
      </c>
      <c r="CG30" s="127">
        <f t="shared" si="24"/>
        <v>0</v>
      </c>
      <c r="CH30" s="128">
        <f t="shared" si="24"/>
        <v>0</v>
      </c>
      <c r="CI30" s="126">
        <f t="shared" si="24"/>
        <v>0</v>
      </c>
      <c r="CJ30" s="127">
        <f t="shared" si="24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4"/>
        <v>0</v>
      </c>
      <c r="CO30" s="128">
        <f t="shared" si="24"/>
        <v>0</v>
      </c>
      <c r="CP30" s="80">
        <f t="shared" si="11"/>
        <v>0</v>
      </c>
      <c r="CQ30" s="127">
        <f aca="true" t="shared" si="25" ref="CQ30:CV30">SUM(CQ8:CQ29)</f>
        <v>317500</v>
      </c>
      <c r="CR30" s="128">
        <f t="shared" si="25"/>
        <v>0</v>
      </c>
      <c r="CS30" s="126">
        <f t="shared" si="25"/>
        <v>68242</v>
      </c>
      <c r="CT30" s="128">
        <f t="shared" si="25"/>
        <v>0</v>
      </c>
      <c r="CU30" s="128">
        <f t="shared" si="25"/>
        <v>0</v>
      </c>
      <c r="CV30" s="129">
        <f t="shared" si="25"/>
        <v>0</v>
      </c>
      <c r="CW30" s="80">
        <f t="shared" si="12"/>
        <v>68242</v>
      </c>
      <c r="CX30" s="128">
        <f aca="true" t="shared" si="26" ref="CX30:DF30">SUM(CX8:CX29)</f>
        <v>11794</v>
      </c>
      <c r="CY30" s="127">
        <f t="shared" si="26"/>
        <v>0</v>
      </c>
      <c r="CZ30" s="130">
        <f t="shared" si="26"/>
        <v>0</v>
      </c>
      <c r="DA30" s="130">
        <f t="shared" si="26"/>
        <v>0</v>
      </c>
      <c r="DB30" s="130">
        <f t="shared" si="26"/>
        <v>0</v>
      </c>
      <c r="DC30" s="80">
        <f t="shared" si="13"/>
        <v>11794</v>
      </c>
      <c r="DD30" s="80">
        <f t="shared" si="14"/>
        <v>80036</v>
      </c>
      <c r="DE30" s="130">
        <f t="shared" si="26"/>
        <v>0</v>
      </c>
      <c r="DF30" s="130">
        <f t="shared" si="26"/>
        <v>0</v>
      </c>
      <c r="DG30" s="130">
        <f>SUM(DG8:DG29)</f>
        <v>0</v>
      </c>
      <c r="DH30" s="131">
        <f aca="true" t="shared" si="27" ref="DH30:DO30">SUM(DH8:DH29)</f>
        <v>0</v>
      </c>
      <c r="DI30" s="131">
        <f t="shared" si="27"/>
        <v>0</v>
      </c>
      <c r="DJ30" s="82">
        <f t="shared" si="15"/>
        <v>0</v>
      </c>
      <c r="DK30" s="128">
        <f>SUM(DK8:DK29)</f>
        <v>0</v>
      </c>
      <c r="DL30" s="131">
        <f>SUM(DL8:DL29)</f>
        <v>0</v>
      </c>
      <c r="DM30" s="128">
        <f t="shared" si="27"/>
        <v>26400</v>
      </c>
      <c r="DN30" s="131">
        <f t="shared" si="27"/>
        <v>0</v>
      </c>
      <c r="DO30" s="131">
        <f t="shared" si="27"/>
        <v>33603</v>
      </c>
      <c r="DP30" s="80">
        <f t="shared" si="16"/>
        <v>60003</v>
      </c>
      <c r="DQ30" s="80">
        <f t="shared" si="17"/>
        <v>7188425.1</v>
      </c>
      <c r="DR30" s="128">
        <f>SUM(DR8:DR29)</f>
        <v>0</v>
      </c>
      <c r="DS30" s="130">
        <f>SUM(DS8:DS29)</f>
        <v>0</v>
      </c>
      <c r="DT30" s="127">
        <f aca="true" t="shared" si="28" ref="DT30:EE30">SUM(DT8:DT29)</f>
        <v>0</v>
      </c>
      <c r="DU30" s="127">
        <f t="shared" si="28"/>
        <v>53100.33</v>
      </c>
      <c r="DV30" s="127">
        <f t="shared" si="28"/>
        <v>38673</v>
      </c>
      <c r="DW30" s="127">
        <f t="shared" si="28"/>
        <v>35234.4</v>
      </c>
      <c r="DX30" s="127">
        <f t="shared" si="28"/>
        <v>10640.79</v>
      </c>
      <c r="DY30" s="127">
        <f t="shared" si="28"/>
        <v>5256932.24</v>
      </c>
      <c r="DZ30" s="127">
        <f t="shared" si="28"/>
        <v>0</v>
      </c>
      <c r="EA30" s="127">
        <f t="shared" si="28"/>
        <v>0</v>
      </c>
      <c r="EB30" s="127">
        <f t="shared" si="28"/>
        <v>0</v>
      </c>
      <c r="EC30" s="127">
        <f t="shared" si="28"/>
        <v>0</v>
      </c>
      <c r="ED30" s="127">
        <f t="shared" si="28"/>
        <v>0</v>
      </c>
      <c r="EE30" s="127">
        <f t="shared" si="28"/>
        <v>0</v>
      </c>
      <c r="EF30" s="80">
        <f t="shared" si="18"/>
        <v>5394580.760000001</v>
      </c>
      <c r="EG30" s="80">
        <f t="shared" si="19"/>
        <v>12583005.86</v>
      </c>
      <c r="EH30" s="78"/>
      <c r="EI30" s="12"/>
      <c r="EJ30" s="75"/>
    </row>
    <row r="31" spans="1:140" s="111" customFormat="1" ht="19.5" customHeight="1" thickBot="1">
      <c r="A31" s="132" t="s">
        <v>71</v>
      </c>
      <c r="B31" s="132"/>
      <c r="C31" s="125">
        <f aca="true" t="shared" si="29" ref="C31:AF31">C30+C7</f>
        <v>5073525.73</v>
      </c>
      <c r="D31" s="125">
        <f t="shared" si="29"/>
        <v>17481245.43</v>
      </c>
      <c r="E31" s="125">
        <f t="shared" si="29"/>
        <v>1206983.8399999999</v>
      </c>
      <c r="F31" s="125">
        <f t="shared" si="29"/>
        <v>2039616.22</v>
      </c>
      <c r="G31" s="125">
        <f t="shared" si="29"/>
        <v>796703.04</v>
      </c>
      <c r="H31" s="125">
        <f t="shared" si="29"/>
        <v>1865821.89</v>
      </c>
      <c r="I31" s="125">
        <f>I30+I7</f>
        <v>107122.5</v>
      </c>
      <c r="J31" s="125">
        <f>J30+J7</f>
        <v>0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9"/>
        <v>0</v>
      </c>
      <c r="O31" s="125">
        <f t="shared" si="29"/>
        <v>0</v>
      </c>
      <c r="P31" s="125">
        <f t="shared" si="29"/>
        <v>0</v>
      </c>
      <c r="Q31" s="125">
        <f t="shared" si="29"/>
        <v>0</v>
      </c>
      <c r="R31" s="125">
        <f t="shared" si="29"/>
        <v>0</v>
      </c>
      <c r="S31" s="125">
        <f t="shared" si="29"/>
        <v>0</v>
      </c>
      <c r="T31" s="125">
        <f t="shared" si="29"/>
        <v>0</v>
      </c>
      <c r="U31" s="125">
        <f t="shared" si="29"/>
        <v>40000</v>
      </c>
      <c r="V31" s="125">
        <f t="shared" si="29"/>
        <v>141421.22999999998</v>
      </c>
      <c r="W31" s="125">
        <f t="shared" si="29"/>
        <v>0</v>
      </c>
      <c r="X31" s="80">
        <f t="shared" si="0"/>
        <v>28752439.88</v>
      </c>
      <c r="Y31" s="125">
        <f t="shared" si="29"/>
        <v>91773.33</v>
      </c>
      <c r="Z31" s="125">
        <f t="shared" si="29"/>
        <v>45875.19</v>
      </c>
      <c r="AA31" s="125">
        <f t="shared" si="29"/>
        <v>0</v>
      </c>
      <c r="AB31" s="125">
        <f t="shared" si="29"/>
        <v>321733</v>
      </c>
      <c r="AC31" s="125">
        <f t="shared" si="29"/>
        <v>0</v>
      </c>
      <c r="AD31" s="125">
        <f t="shared" si="29"/>
        <v>5256932.24</v>
      </c>
      <c r="AE31" s="125">
        <f t="shared" si="29"/>
        <v>0</v>
      </c>
      <c r="AF31" s="125">
        <f t="shared" si="29"/>
        <v>0</v>
      </c>
      <c r="AG31" s="80">
        <f t="shared" si="1"/>
        <v>5716313.760000001</v>
      </c>
      <c r="AH31" s="80">
        <f t="shared" si="2"/>
        <v>34468753.64</v>
      </c>
      <c r="AI31" s="133">
        <f>AI30+AI7</f>
        <v>2101961.79</v>
      </c>
      <c r="AJ31" s="143">
        <f>AJ30+AJ7</f>
        <v>12629014.36</v>
      </c>
      <c r="AK31" s="133">
        <f>AK30+AK7</f>
        <v>1108034.06</v>
      </c>
      <c r="AL31" s="80">
        <f t="shared" si="3"/>
        <v>15839010.21</v>
      </c>
      <c r="AM31" s="134">
        <f aca="true" t="shared" si="30" ref="AM31:CO31">AM30+AM7</f>
        <v>302908.27</v>
      </c>
      <c r="AN31" s="134">
        <f t="shared" si="30"/>
        <v>3701833.77</v>
      </c>
      <c r="AO31" s="134">
        <f>AO30+AO7</f>
        <v>331972.3</v>
      </c>
      <c r="AP31" s="80">
        <f t="shared" si="4"/>
        <v>4336714.34</v>
      </c>
      <c r="AQ31" s="134">
        <f t="shared" si="30"/>
        <v>3400</v>
      </c>
      <c r="AR31" s="125">
        <f t="shared" si="30"/>
        <v>0</v>
      </c>
      <c r="AS31" s="133">
        <f t="shared" si="30"/>
        <v>11520.83</v>
      </c>
      <c r="AT31" s="134">
        <f t="shared" si="30"/>
        <v>79964.34</v>
      </c>
      <c r="AU31" s="80">
        <f t="shared" si="5"/>
        <v>91485.17</v>
      </c>
      <c r="AV31" s="80">
        <f>AV30+AV7</f>
        <v>9900</v>
      </c>
      <c r="AW31" s="134">
        <f t="shared" si="30"/>
        <v>1225954.33</v>
      </c>
      <c r="AX31" s="134">
        <f t="shared" si="30"/>
        <v>278105.11</v>
      </c>
      <c r="AY31" s="125">
        <f t="shared" si="30"/>
        <v>82862.86</v>
      </c>
      <c r="AZ31" s="80">
        <f t="shared" si="6"/>
        <v>1586922.3</v>
      </c>
      <c r="BA31" s="125">
        <f>BA30+BA7</f>
        <v>656437</v>
      </c>
      <c r="BB31" s="125">
        <f>BB30+BB7</f>
        <v>17920.15</v>
      </c>
      <c r="BC31" s="125">
        <f>BC30+BC7</f>
        <v>18855</v>
      </c>
      <c r="BD31" s="125">
        <f>BD30+BD7</f>
        <v>13717.2</v>
      </c>
      <c r="BE31" s="125">
        <f>BE30+BE7</f>
        <v>0</v>
      </c>
      <c r="BF31" s="134">
        <f t="shared" si="30"/>
        <v>0</v>
      </c>
      <c r="BG31" s="125">
        <f t="shared" si="30"/>
        <v>0</v>
      </c>
      <c r="BH31" s="80">
        <f t="shared" si="7"/>
        <v>706929.35</v>
      </c>
      <c r="BI31" s="125">
        <f>BI30+BI7</f>
        <v>0</v>
      </c>
      <c r="BJ31" s="165">
        <f>BJ30+BJ7</f>
        <v>736711.4</v>
      </c>
      <c r="BK31" s="166">
        <f>BK30+BK7</f>
        <v>1610593.6</v>
      </c>
      <c r="BL31" s="166">
        <f t="shared" si="30"/>
        <v>324044.5</v>
      </c>
      <c r="BM31" s="167">
        <f t="shared" si="30"/>
        <v>107122.5</v>
      </c>
      <c r="BN31" s="148">
        <f t="shared" si="8"/>
        <v>2778472</v>
      </c>
      <c r="BO31" s="170">
        <f>BO30+BO7</f>
        <v>17568.2</v>
      </c>
      <c r="BP31" s="165">
        <f t="shared" si="30"/>
        <v>115901.22</v>
      </c>
      <c r="BQ31" s="166">
        <f t="shared" si="30"/>
        <v>177164</v>
      </c>
      <c r="BR31" s="166">
        <f t="shared" si="30"/>
        <v>19177.29</v>
      </c>
      <c r="BS31" s="166">
        <f t="shared" si="30"/>
        <v>0</v>
      </c>
      <c r="BT31" s="166">
        <f t="shared" si="30"/>
        <v>0</v>
      </c>
      <c r="BU31" s="166">
        <f t="shared" si="30"/>
        <v>0</v>
      </c>
      <c r="BV31" s="166">
        <f t="shared" si="30"/>
        <v>0</v>
      </c>
      <c r="BW31" s="166">
        <f t="shared" si="30"/>
        <v>0</v>
      </c>
      <c r="BX31" s="167">
        <f t="shared" si="30"/>
        <v>0</v>
      </c>
      <c r="BY31" s="148">
        <f t="shared" si="9"/>
        <v>312242.51</v>
      </c>
      <c r="BZ31" s="80">
        <f t="shared" si="10"/>
        <v>3108282.71</v>
      </c>
      <c r="CA31" s="134">
        <f t="shared" si="30"/>
        <v>0</v>
      </c>
      <c r="CB31" s="134">
        <f t="shared" si="30"/>
        <v>0</v>
      </c>
      <c r="CC31" s="134">
        <f t="shared" si="30"/>
        <v>69881.37</v>
      </c>
      <c r="CD31" s="134">
        <f>CD30+CD7</f>
        <v>325</v>
      </c>
      <c r="CE31" s="134">
        <f>CE30+CE7</f>
        <v>8378.48</v>
      </c>
      <c r="CF31" s="134">
        <f t="shared" si="30"/>
        <v>0</v>
      </c>
      <c r="CG31" s="134">
        <f t="shared" si="30"/>
        <v>0</v>
      </c>
      <c r="CH31" s="125">
        <f t="shared" si="30"/>
        <v>0</v>
      </c>
      <c r="CI31" s="133">
        <f t="shared" si="30"/>
        <v>0</v>
      </c>
      <c r="CJ31" s="134">
        <f t="shared" si="30"/>
        <v>0</v>
      </c>
      <c r="CK31" s="134">
        <f>CK30+CK7</f>
        <v>0</v>
      </c>
      <c r="CL31" s="134">
        <f>CL30+CL7</f>
        <v>0</v>
      </c>
      <c r="CM31" s="134">
        <f>CM30+CM7</f>
        <v>0</v>
      </c>
      <c r="CN31" s="134">
        <f t="shared" si="30"/>
        <v>0</v>
      </c>
      <c r="CO31" s="125">
        <f t="shared" si="30"/>
        <v>0</v>
      </c>
      <c r="CP31" s="80">
        <f t="shared" si="11"/>
        <v>0</v>
      </c>
      <c r="CQ31" s="134">
        <f aca="true" t="shared" si="31" ref="CQ31:CV31">CQ30+CQ7</f>
        <v>524980</v>
      </c>
      <c r="CR31" s="125">
        <f t="shared" si="31"/>
        <v>0</v>
      </c>
      <c r="CS31" s="133">
        <f t="shared" si="31"/>
        <v>277995</v>
      </c>
      <c r="CT31" s="125">
        <f t="shared" si="31"/>
        <v>0</v>
      </c>
      <c r="CU31" s="125">
        <f t="shared" si="31"/>
        <v>0</v>
      </c>
      <c r="CV31" s="135">
        <f t="shared" si="31"/>
        <v>0</v>
      </c>
      <c r="CW31" s="80">
        <f t="shared" si="12"/>
        <v>277995</v>
      </c>
      <c r="CX31" s="125">
        <f>CX30+CX7</f>
        <v>11794</v>
      </c>
      <c r="CY31" s="134">
        <f>CY30+CY7</f>
        <v>0</v>
      </c>
      <c r="CZ31" s="134">
        <f aca="true" t="shared" si="32" ref="CZ31:DG31">CZ30+CZ7</f>
        <v>0</v>
      </c>
      <c r="DA31" s="134">
        <f t="shared" si="32"/>
        <v>0</v>
      </c>
      <c r="DB31" s="134">
        <f t="shared" si="32"/>
        <v>0</v>
      </c>
      <c r="DC31" s="80">
        <f t="shared" si="13"/>
        <v>11794</v>
      </c>
      <c r="DD31" s="80">
        <f t="shared" si="14"/>
        <v>289789</v>
      </c>
      <c r="DE31" s="134">
        <f t="shared" si="32"/>
        <v>0</v>
      </c>
      <c r="DF31" s="134">
        <f t="shared" si="32"/>
        <v>0</v>
      </c>
      <c r="DG31" s="134">
        <f t="shared" si="32"/>
        <v>0</v>
      </c>
      <c r="DH31" s="136">
        <f aca="true" t="shared" si="33" ref="DH31:DN31">DH30+DH7</f>
        <v>0</v>
      </c>
      <c r="DI31" s="136">
        <f t="shared" si="33"/>
        <v>0</v>
      </c>
      <c r="DJ31" s="183">
        <f t="shared" si="15"/>
        <v>0</v>
      </c>
      <c r="DK31" s="125">
        <f>DK30+DK7</f>
        <v>0</v>
      </c>
      <c r="DL31" s="136">
        <f>DL30+DL7</f>
        <v>0</v>
      </c>
      <c r="DM31" s="125">
        <f t="shared" si="33"/>
        <v>26400</v>
      </c>
      <c r="DN31" s="136">
        <f t="shared" si="33"/>
        <v>0</v>
      </c>
      <c r="DO31" s="136">
        <f>DO30+DO7</f>
        <v>72295</v>
      </c>
      <c r="DP31" s="80">
        <f t="shared" si="16"/>
        <v>98695</v>
      </c>
      <c r="DQ31" s="80">
        <f t="shared" si="17"/>
        <v>26674692.93</v>
      </c>
      <c r="DR31" s="125">
        <f>DR30+DR7</f>
        <v>162761.28</v>
      </c>
      <c r="DS31" s="137">
        <f>DS30+DS7</f>
        <v>151571.12</v>
      </c>
      <c r="DT31" s="136">
        <f aca="true" t="shared" si="34" ref="DT31:EE31">DT30+DT7</f>
        <v>7400.6</v>
      </c>
      <c r="DU31" s="136">
        <f t="shared" si="34"/>
        <v>53100.33</v>
      </c>
      <c r="DV31" s="136">
        <f t="shared" si="34"/>
        <v>38673</v>
      </c>
      <c r="DW31" s="136">
        <f t="shared" si="34"/>
        <v>35234.4</v>
      </c>
      <c r="DX31" s="136">
        <f t="shared" si="34"/>
        <v>10640.79</v>
      </c>
      <c r="DY31" s="136">
        <f t="shared" si="34"/>
        <v>5256932.24</v>
      </c>
      <c r="DZ31" s="136">
        <f t="shared" si="34"/>
        <v>0</v>
      </c>
      <c r="EA31" s="136">
        <f t="shared" si="34"/>
        <v>0</v>
      </c>
      <c r="EB31" s="136">
        <f t="shared" si="34"/>
        <v>0</v>
      </c>
      <c r="EC31" s="136">
        <f t="shared" si="34"/>
        <v>0</v>
      </c>
      <c r="ED31" s="136">
        <f t="shared" si="34"/>
        <v>0</v>
      </c>
      <c r="EE31" s="136">
        <f t="shared" si="34"/>
        <v>0</v>
      </c>
      <c r="EF31" s="80">
        <f t="shared" si="18"/>
        <v>5716313.760000001</v>
      </c>
      <c r="EG31" s="80">
        <f t="shared" si="19"/>
        <v>32391006.69</v>
      </c>
      <c r="EH31" s="80">
        <f>AH31-EG31</f>
        <v>2077746.9499999993</v>
      </c>
      <c r="EI31" s="12"/>
      <c r="EJ31" s="75"/>
    </row>
    <row r="32" spans="35:253" ht="15.75" customHeight="1">
      <c r="AI32" s="191"/>
      <c r="AJ32" s="191"/>
      <c r="AK32" s="191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  <mergeCell ref="CI4:CO4"/>
    <mergeCell ref="DR4:EE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2021-06-02T03:00:28Z</cp:lastPrinted>
  <dcterms:modified xsi:type="dcterms:W3CDTF">2021-06-30T06:19:40Z</dcterms:modified>
  <cp:category/>
  <cp:version/>
  <cp:contentType/>
  <cp:contentStatus/>
</cp:coreProperties>
</file>